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2240" windowHeight="9240" tabRatio="790" activeTab="2"/>
  </bookViews>
  <sheets>
    <sheet name="бюджет " sheetId="7" r:id="rId1"/>
    <sheet name="прайс-лист" sheetId="4" r:id="rId2"/>
    <sheet name="матрица индикаторов" sheetId="5" r:id="rId3"/>
  </sheets>
  <definedNames>
    <definedName name="_xlnm.Print_Area" localSheetId="0">'бюджет '!$A$1:$R$51</definedName>
  </definedNames>
  <calcPr calcId="145621"/>
</workbook>
</file>

<file path=xl/calcChain.xml><?xml version="1.0" encoding="utf-8"?>
<calcChain xmlns="http://schemas.openxmlformats.org/spreadsheetml/2006/main">
  <c r="M51" i="7" l="1"/>
  <c r="P49" i="7"/>
  <c r="J49" i="7"/>
  <c r="N49" i="7" s="1"/>
  <c r="I49" i="7"/>
  <c r="G47" i="7"/>
  <c r="H47" i="7"/>
  <c r="K47" i="7"/>
  <c r="L47" i="7"/>
  <c r="Q47" i="7"/>
  <c r="F47" i="7"/>
  <c r="G44" i="7"/>
  <c r="H44" i="7"/>
  <c r="K44" i="7"/>
  <c r="L44" i="7"/>
  <c r="Q44" i="7"/>
  <c r="F44" i="7"/>
  <c r="G40" i="7"/>
  <c r="H40" i="7"/>
  <c r="K40" i="7"/>
  <c r="L40" i="7"/>
  <c r="Q40" i="7"/>
  <c r="F40" i="7"/>
  <c r="G31" i="7"/>
  <c r="H31" i="7"/>
  <c r="K31" i="7"/>
  <c r="L31" i="7"/>
  <c r="Q31" i="7"/>
  <c r="F31" i="7"/>
  <c r="G25" i="7"/>
  <c r="H25" i="7"/>
  <c r="K25" i="7"/>
  <c r="L25" i="7"/>
  <c r="Q25" i="7"/>
  <c r="F25" i="7"/>
  <c r="G22" i="7"/>
  <c r="H22" i="7"/>
  <c r="K22" i="7"/>
  <c r="L22" i="7"/>
  <c r="Q22" i="7"/>
  <c r="F22" i="7"/>
  <c r="G17" i="7"/>
  <c r="H17" i="7"/>
  <c r="K17" i="7"/>
  <c r="L17" i="7"/>
  <c r="Q17" i="7"/>
  <c r="F17" i="7"/>
  <c r="I14" i="7"/>
  <c r="J14" i="7"/>
  <c r="O14" i="7" s="1"/>
  <c r="P14" i="7"/>
  <c r="G12" i="7"/>
  <c r="H12" i="7"/>
  <c r="K12" i="7"/>
  <c r="L12" i="7"/>
  <c r="Q12" i="7"/>
  <c r="F12" i="7"/>
  <c r="F18" i="7" s="1"/>
  <c r="P35" i="7"/>
  <c r="P36" i="7"/>
  <c r="P37" i="7"/>
  <c r="P38" i="7"/>
  <c r="P39" i="7"/>
  <c r="P34" i="7"/>
  <c r="P29" i="7"/>
  <c r="J35" i="7"/>
  <c r="N35" i="7" s="1"/>
  <c r="J36" i="7"/>
  <c r="O36" i="7" s="1"/>
  <c r="J37" i="7"/>
  <c r="O37" i="7" s="1"/>
  <c r="J38" i="7"/>
  <c r="O38" i="7" s="1"/>
  <c r="J39" i="7"/>
  <c r="O39" i="7" s="1"/>
  <c r="J41" i="7"/>
  <c r="O41" i="7" s="1"/>
  <c r="J42" i="7"/>
  <c r="O42" i="7" s="1"/>
  <c r="J43" i="7"/>
  <c r="N43" i="7" s="1"/>
  <c r="J45" i="7"/>
  <c r="O45" i="7" s="1"/>
  <c r="J46" i="7"/>
  <c r="J48" i="7"/>
  <c r="J34" i="7"/>
  <c r="N34" i="7" s="1"/>
  <c r="J27" i="7"/>
  <c r="O27" i="7" s="1"/>
  <c r="J28" i="7"/>
  <c r="J29" i="7"/>
  <c r="O29" i="7" s="1"/>
  <c r="J30" i="7"/>
  <c r="O30" i="7" s="1"/>
  <c r="J26" i="7"/>
  <c r="J21" i="7"/>
  <c r="O21" i="7" s="1"/>
  <c r="O22" i="7" s="1"/>
  <c r="J23" i="7"/>
  <c r="J24" i="7"/>
  <c r="O24" i="7" s="1"/>
  <c r="J20" i="7"/>
  <c r="J22" i="7" s="1"/>
  <c r="J16" i="7"/>
  <c r="O16" i="7" s="1"/>
  <c r="J15" i="7"/>
  <c r="N15" i="7" s="1"/>
  <c r="J10" i="7"/>
  <c r="O10" i="7" s="1"/>
  <c r="J11" i="7"/>
  <c r="O11" i="7" s="1"/>
  <c r="J13" i="7"/>
  <c r="J9" i="7"/>
  <c r="J8" i="7"/>
  <c r="O8" i="7" s="1"/>
  <c r="I39" i="7"/>
  <c r="I35" i="7"/>
  <c r="I36" i="7"/>
  <c r="I37" i="7"/>
  <c r="I34" i="7"/>
  <c r="I38" i="7"/>
  <c r="I29" i="7"/>
  <c r="I20" i="7"/>
  <c r="I26" i="7"/>
  <c r="I9" i="7"/>
  <c r="P24" i="7"/>
  <c r="I24" i="7"/>
  <c r="P9" i="7"/>
  <c r="N9" i="7"/>
  <c r="P30" i="7"/>
  <c r="I30" i="7"/>
  <c r="P28" i="7"/>
  <c r="O28" i="7"/>
  <c r="N28" i="7"/>
  <c r="I28" i="7"/>
  <c r="P27" i="7"/>
  <c r="I27" i="7"/>
  <c r="P23" i="7"/>
  <c r="O23" i="7"/>
  <c r="N23" i="7"/>
  <c r="I23" i="7"/>
  <c r="P21" i="7"/>
  <c r="P22" i="7" s="1"/>
  <c r="I21" i="7"/>
  <c r="P16" i="7"/>
  <c r="N16" i="7"/>
  <c r="I16" i="7"/>
  <c r="P15" i="7"/>
  <c r="I15" i="7"/>
  <c r="P13" i="7"/>
  <c r="O13" i="7"/>
  <c r="N13" i="7"/>
  <c r="I13" i="7"/>
  <c r="P11" i="7"/>
  <c r="I11" i="7"/>
  <c r="P10" i="7"/>
  <c r="I10" i="7"/>
  <c r="P8" i="7"/>
  <c r="I8" i="7"/>
  <c r="P7" i="7"/>
  <c r="O7" i="7"/>
  <c r="N7" i="7"/>
  <c r="I7" i="7"/>
  <c r="P46" i="7"/>
  <c r="O46" i="7"/>
  <c r="N46" i="7"/>
  <c r="I46" i="7"/>
  <c r="P45" i="7"/>
  <c r="N45" i="7"/>
  <c r="I45" i="7"/>
  <c r="P43" i="7"/>
  <c r="I43" i="7"/>
  <c r="P42" i="7"/>
  <c r="I42" i="7"/>
  <c r="P41" i="7"/>
  <c r="N41" i="7"/>
  <c r="I41" i="7"/>
  <c r="P48" i="7"/>
  <c r="O48" i="7"/>
  <c r="N48" i="7"/>
  <c r="I48" i="7"/>
  <c r="L50" i="7" l="1"/>
  <c r="N27" i="7"/>
  <c r="O47" i="7"/>
  <c r="P40" i="7"/>
  <c r="H50" i="7"/>
  <c r="J47" i="7"/>
  <c r="N14" i="7"/>
  <c r="R14" i="7" s="1"/>
  <c r="Q50" i="7"/>
  <c r="P44" i="7"/>
  <c r="N47" i="7"/>
  <c r="P47" i="7"/>
  <c r="N36" i="7"/>
  <c r="N39" i="7"/>
  <c r="R39" i="7" s="1"/>
  <c r="O35" i="7"/>
  <c r="K50" i="7"/>
  <c r="G50" i="7"/>
  <c r="O49" i="7"/>
  <c r="R48" i="7"/>
  <c r="I44" i="7"/>
  <c r="R46" i="7"/>
  <c r="P17" i="7"/>
  <c r="I22" i="7"/>
  <c r="I40" i="7"/>
  <c r="F32" i="7"/>
  <c r="F50" i="7"/>
  <c r="R49" i="7"/>
  <c r="R34" i="7"/>
  <c r="P50" i="7"/>
  <c r="J12" i="7"/>
  <c r="N29" i="7"/>
  <c r="R29" i="7" s="1"/>
  <c r="J40" i="7"/>
  <c r="I47" i="7"/>
  <c r="I50" i="7" s="1"/>
  <c r="N10" i="7"/>
  <c r="R10" i="7" s="1"/>
  <c r="N38" i="7"/>
  <c r="R38" i="7" s="1"/>
  <c r="R28" i="7"/>
  <c r="I25" i="7"/>
  <c r="O34" i="7"/>
  <c r="O40" i="7" s="1"/>
  <c r="J17" i="7"/>
  <c r="J25" i="7"/>
  <c r="J31" i="7"/>
  <c r="J44" i="7"/>
  <c r="J50" i="7" s="1"/>
  <c r="P12" i="7"/>
  <c r="P18" i="7" s="1"/>
  <c r="N37" i="7"/>
  <c r="R37" i="7" s="1"/>
  <c r="N8" i="7"/>
  <c r="R8" i="7" s="1"/>
  <c r="O43" i="7"/>
  <c r="O44" i="7" s="1"/>
  <c r="I31" i="7"/>
  <c r="Q32" i="7"/>
  <c r="R43" i="7"/>
  <c r="R36" i="7"/>
  <c r="O31" i="7"/>
  <c r="R41" i="7"/>
  <c r="J32" i="7"/>
  <c r="P25" i="7"/>
  <c r="P31" i="7"/>
  <c r="L32" i="7"/>
  <c r="K32" i="7"/>
  <c r="R35" i="7"/>
  <c r="G32" i="7"/>
  <c r="H32" i="7"/>
  <c r="R7" i="7"/>
  <c r="O25" i="7"/>
  <c r="R16" i="7"/>
  <c r="N17" i="7"/>
  <c r="Q18" i="7"/>
  <c r="H18" i="7"/>
  <c r="L18" i="7"/>
  <c r="G18" i="7"/>
  <c r="K18" i="7"/>
  <c r="R13" i="7"/>
  <c r="I17" i="7"/>
  <c r="R9" i="7"/>
  <c r="I12" i="7"/>
  <c r="R23" i="7"/>
  <c r="R45" i="7"/>
  <c r="R47" i="7" s="1"/>
  <c r="N42" i="7"/>
  <c r="R42" i="7" s="1"/>
  <c r="R27" i="7"/>
  <c r="N30" i="7"/>
  <c r="N24" i="7"/>
  <c r="N21" i="7"/>
  <c r="N22" i="7" s="1"/>
  <c r="O15" i="7"/>
  <c r="O17" i="7" s="1"/>
  <c r="R15" i="7"/>
  <c r="N11" i="7"/>
  <c r="R11" i="7" s="1"/>
  <c r="O9" i="7"/>
  <c r="O12" i="7" s="1"/>
  <c r="R26" i="7"/>
  <c r="I32" i="7" l="1"/>
  <c r="J18" i="7"/>
  <c r="F51" i="7"/>
  <c r="H51" i="7"/>
  <c r="L51" i="7"/>
  <c r="Q51" i="7"/>
  <c r="O50" i="7"/>
  <c r="I51" i="7"/>
  <c r="N40" i="7"/>
  <c r="K51" i="7"/>
  <c r="J51" i="7"/>
  <c r="N44" i="7"/>
  <c r="G51" i="7"/>
  <c r="R21" i="7"/>
  <c r="R22" i="7" s="1"/>
  <c r="R30" i="7"/>
  <c r="R31" i="7" s="1"/>
  <c r="N31" i="7"/>
  <c r="R44" i="7"/>
  <c r="O18" i="7"/>
  <c r="P32" i="7"/>
  <c r="P51" i="7" s="1"/>
  <c r="R40" i="7"/>
  <c r="R24" i="7"/>
  <c r="R25" i="7" s="1"/>
  <c r="N25" i="7"/>
  <c r="O32" i="7"/>
  <c r="N12" i="7"/>
  <c r="N18" i="7" s="1"/>
  <c r="R17" i="7"/>
  <c r="I18" i="7"/>
  <c r="R12" i="7"/>
  <c r="N50" i="7" l="1"/>
  <c r="O51" i="7"/>
  <c r="N32" i="7"/>
  <c r="N51" i="7" s="1"/>
  <c r="R50" i="7"/>
  <c r="R32" i="7"/>
  <c r="R18" i="7"/>
  <c r="R51" i="7" l="1"/>
</calcChain>
</file>

<file path=xl/sharedStrings.xml><?xml version="1.0" encoding="utf-8"?>
<sst xmlns="http://schemas.openxmlformats.org/spreadsheetml/2006/main" count="572" uniqueCount="252">
  <si>
    <t>Срок реализации</t>
  </si>
  <si>
    <t>суточные</t>
  </si>
  <si>
    <t>Сроки реализации</t>
  </si>
  <si>
    <t>источник финансирования</t>
  </si>
  <si>
    <t xml:space="preserve">ПРАЙС -ЛИСТ </t>
  </si>
  <si>
    <t>Наименование статей расходов</t>
  </si>
  <si>
    <t>Единица измерения</t>
  </si>
  <si>
    <t>Стоимость 1 единицы</t>
  </si>
  <si>
    <t>Источник данных</t>
  </si>
  <si>
    <t>тыс сом/месяц</t>
  </si>
  <si>
    <t>национальные эксперты</t>
  </si>
  <si>
    <t>40-80</t>
  </si>
  <si>
    <t>ПП КР от 19 февраля 2009 года № 133 «Об условиях оплаты труда работников, занятых в подготовке и реализации проектов, финансируемых международными финансовыми организациями и странами-донорами (кредиты и гранты)» (с изменениями от 30.06.2011 г.)</t>
  </si>
  <si>
    <t>модератор</t>
  </si>
  <si>
    <t>тыс сом/день</t>
  </si>
  <si>
    <t>рыночная стоимость</t>
  </si>
  <si>
    <t>переводчик (кыргызский-русский)</t>
  </si>
  <si>
    <t>тренер</t>
  </si>
  <si>
    <t>от 2,5 до 8,3</t>
  </si>
  <si>
    <t>Информационно-коммуникационные материалы/ деятельность</t>
  </si>
  <si>
    <t>тыс сом</t>
  </si>
  <si>
    <t>брошюры</t>
  </si>
  <si>
    <t xml:space="preserve">тыс.сом </t>
  </si>
  <si>
    <t>Пресс-конференция в пресс центрах (1 час)</t>
  </si>
  <si>
    <t>Тиражирование учебного модуля (книга+диск)</t>
  </si>
  <si>
    <t>тыс. сом</t>
  </si>
  <si>
    <t>Приобретение рыночных товаров и услуг</t>
  </si>
  <si>
    <t xml:space="preserve">рыночная стоимость </t>
  </si>
  <si>
    <t>оснащение офисных помещений</t>
  </si>
  <si>
    <t>Принтер</t>
  </si>
  <si>
    <t>Компьютер</t>
  </si>
  <si>
    <t>Программное обеспечение</t>
  </si>
  <si>
    <t>мебель (стол и стул)</t>
  </si>
  <si>
    <t>мебель (шкаф)</t>
  </si>
  <si>
    <t>товары, необходимые для проведения семинаров</t>
  </si>
  <si>
    <t>канцелярские товары</t>
  </si>
  <si>
    <t>кофе-брейк</t>
  </si>
  <si>
    <t>обед</t>
  </si>
  <si>
    <t>минеральная вода</t>
  </si>
  <si>
    <t>аренда помещения</t>
  </si>
  <si>
    <t>от 5 до 25</t>
  </si>
  <si>
    <t>рыночная стоимость (в зависимости от размера помещения)</t>
  </si>
  <si>
    <t>Командировочны расходы</t>
  </si>
  <si>
    <t>ППКР от 26.08.2008 №471</t>
  </si>
  <si>
    <t>транспортные расходы в обе стороны</t>
  </si>
  <si>
    <t xml:space="preserve">проживание </t>
  </si>
  <si>
    <t>Транспортные расходы (в обе стороны)</t>
  </si>
  <si>
    <t>из южных регионов</t>
  </si>
  <si>
    <t>из северных регионов</t>
  </si>
  <si>
    <t>от 2 до 3</t>
  </si>
  <si>
    <t>рыночная стоимость (в зависимости от дальности)</t>
  </si>
  <si>
    <t>Аппарат ПКР, ЖК КР (Старший консультант, эксперт)</t>
  </si>
  <si>
    <t xml:space="preserve">Министерства и ведомства  (Заведующий сектором, сектором в управлении, отделе, главный специалист) </t>
  </si>
  <si>
    <t>Указ Президента КР от 26 июня 2013 года № 145 «Об утверждении Реестра государственных должностей Кыргызской Республики и Реестра муниципальных должностей Кыргызской Республики» (с изменениями и дополнениями по состоянию на 28.03.2014 г.)
ПП КР от 28 июня 2013 года № 384 «Об условиях оплаты труда государственных и муниципальных служащих КР»</t>
  </si>
  <si>
    <t>Министерства и ведомства (Министры, директора)</t>
  </si>
  <si>
    <t>В рамках «Дорожной карты»
по присоединению Кыргызской Республики
к Таможенному союзу Республики Беларусь,
Республики Казахстан и Российской Федерации</t>
  </si>
  <si>
    <t>возмещения суточных расходов и предельных расходов по найму жилья работникам, командированным за пределы Кыргызской Республики</t>
  </si>
  <si>
    <t>Проведенно не менее 4х двухдневных  коммуникативных мероприятия (2 для северных регионов и 2 для южных)</t>
  </si>
  <si>
    <t>публикация (100стр.)</t>
  </si>
  <si>
    <t>ПРООН/ГЭФ проект: "Охрана здоровья людей и окружающей среды от непреднамеренных выбросов СОЗ и ртути в результате ненадлежащего обращения медицинскими отходами в Кыргызстане"</t>
  </si>
  <si>
    <t>информационные материалы (буклеты, плакаты)</t>
  </si>
  <si>
    <t>ЮНИТАР проект: «Поддержка СПМРХВ и внедрение СГС в Кыргызской Республике»</t>
  </si>
  <si>
    <t>Задачи</t>
  </si>
  <si>
    <t>Меры</t>
  </si>
  <si>
    <t>Ед. измерения</t>
  </si>
  <si>
    <t>Потребность в финансировании</t>
  </si>
  <si>
    <t>Возможности</t>
  </si>
  <si>
    <t>Финансовый разрыв</t>
  </si>
  <si>
    <t>Гос. бюджет</t>
  </si>
  <si>
    <t>ГПИ и гранты</t>
  </si>
  <si>
    <t>другие</t>
  </si>
  <si>
    <t>всего</t>
  </si>
  <si>
    <t>МЭ, МЧС, МЗ, ГАООСЛХ, НПО</t>
  </si>
  <si>
    <t>НПО</t>
  </si>
  <si>
    <t>МЭ, ГАООСЛХ, МЗ</t>
  </si>
  <si>
    <t>2015-2017</t>
  </si>
  <si>
    <t>Профсаюзы, организации по защите прав потребителей, НПО</t>
  </si>
  <si>
    <t>Наименование индикатора</t>
  </si>
  <si>
    <t>Промежуточные индикаторы  (годовые)</t>
  </si>
  <si>
    <t>Конечные индикаторы или целевые показатели</t>
  </si>
  <si>
    <t>Ответственный орган</t>
  </si>
  <si>
    <t>1.ПРООН/ГЭФ проект: "Охрана здоровья людей и окружающей среды от непреднамеренных выбросов СОЗ и ртути в результате ненадлежащего обращения медицинскими отходами в Кыргызстане"/          2.ЮНИТАР проект: «Поддержка СПМРХВ и внедрение СГС в Кыргызской Республике»</t>
  </si>
  <si>
    <t>Ответственные исполнители</t>
  </si>
  <si>
    <t>Перечень химической продукции, подлежащей экологической стандартизации и сертификации  утвержден постановлением Правительства</t>
  </si>
  <si>
    <t>Утвержденно не менее  6 нормативов</t>
  </si>
  <si>
    <t>Информация доступна для всех потребителей химической продукции</t>
  </si>
  <si>
    <t>Оснащение лабораторий оборудованием, препаратами и методиками по классификации химических веществ</t>
  </si>
  <si>
    <t>Базовый год           2014</t>
  </si>
  <si>
    <t>не менее 6</t>
  </si>
  <si>
    <t>_</t>
  </si>
  <si>
    <t>Проект Закона "О внесении изменений в некоторые законодательные акты" с пакетом сопроводительных документов передан на рассмотрение в ЖК КР</t>
  </si>
  <si>
    <t>фактическая динамика</t>
  </si>
  <si>
    <t xml:space="preserve">Требования к системе классификации опасности и предупредительной маркировки химических веществ на основе СГС  включенны в  проекты ТР </t>
  </si>
  <si>
    <t>Информация об опасных свойствах химической продукции и маркировка к ним доступна для всех потребителей химической продукции</t>
  </si>
  <si>
    <t xml:space="preserve">Колличество участников мероприятий </t>
  </si>
  <si>
    <t>На Координационной комиссии утвержден межведомственный регламент  взаимодействия по реализации смежных функций 12 органов исполнительной власти</t>
  </si>
  <si>
    <t>ГАООСЛХ, МЭ</t>
  </si>
  <si>
    <t>1.1  Совершенствование законодательства Кыргызской Республики в области классификации и маркировки химических веществ</t>
  </si>
  <si>
    <t>1.1.1. Разработать и принять Постановление КР «О внедрении системы классификации опасности химических веществ и элементов информирования на основе Согласованной на Глобальном уровне Системы классификации опасности и маркировки химических веществ (СГС) в Кыргызской Республике»</t>
  </si>
  <si>
    <t>1.1.2. Провести инвентаризацию отраслевого законодательства в области классификации и маркировки химических веществ, выявление пробелов и несоответствий действующего законодательства с требованиями СГС.</t>
  </si>
  <si>
    <t>1.1.4. Разработать и утвердить перечень химической продукции, подлежащей экологической стандартизации и сертификации (обязательной, добровольной).</t>
  </si>
  <si>
    <t>1.1.5. Переработать и утвердить обязательные санитарно-гигиенические и экологические нормативы в области безопасного обращения химической продукции (охрана труда,  потребление).</t>
  </si>
  <si>
    <t xml:space="preserve">1.2 Обеспечение безопасности при работе с химическими веществами (работодателей, работников, поставщиков химических веществ и др.)
</t>
  </si>
  <si>
    <t>1.2.1. Разработать и утвердить методики производственного контроля  за организацией на рабочем месте предупредительной информации об опасности и мерам безопасности на промышленных предприятиях, использующих опасные химические вещества.</t>
  </si>
  <si>
    <t>1.3.1. Разработать,  переработать  отраслевые НПА, привести их в соответствие с международными нормами в области управления химическими веществами: разработка проекта Закона «О внесении изменений в некоторые законодательные акты» и пакета документов к ним, включая 5 видов специализированных экспертиз, АРВ;</t>
  </si>
  <si>
    <r>
      <t xml:space="preserve">1.3.2. </t>
    </r>
    <r>
      <rPr>
        <sz val="12"/>
        <color rgb="FF000000"/>
        <rFont val="Times New Roman"/>
        <family val="1"/>
        <charset val="204"/>
      </rPr>
      <t>Разработать с учетом СГС  НПА/ППКР для реализации  Технических регламентов Таможенного Союза: «О безопасности химической продукции»,  «О безопасности оборудования для работы во взрывоопасных средах», «О безопасности пиротехнических изделий», «О безопасности взрывчатых веществ и  изделий на их основе» и отправить на согласование.</t>
    </r>
  </si>
  <si>
    <t>Раздел 1. «Совершенствование законодательства Кыргызской Республики в области классификации и маркировки химических веществ и гармонизация с международной системой СГС»</t>
  </si>
  <si>
    <t>Раздел 2. «Обновление действующей системы институтов государственного регулирования (в том числе надзор и контроль) опасными химическими веществами для разработки и внедрения СГС.»</t>
  </si>
  <si>
    <t>2.1. Оптимизация государственного управления в области классификации и маркировки химических веществ;</t>
  </si>
  <si>
    <t xml:space="preserve">2.1.1. Внести изменения и дополнения в действующие форматы и процедуры работы Координационной комиссии по повышению эффективности управления опасными химическими веществами, в том числе, содержащими полихлордифенилы, в Кыргызской Республике. </t>
  </si>
  <si>
    <t>2.1.2. Разработать межведомственный регламент взаимодействия по смежным функциям в области регулирования и обмена информацией при обращении  химической продукции в соответствии с ПП КР от 9 июля 2013 года № 404 для 12 государственных органов исполнительной власти и утвердить на Координационной комиссии</t>
  </si>
  <si>
    <t>2.2. Усиление таможенного контроля надлежащего оформления ввозимых/вывозимых товаров, содержащие опасные химические вещества.</t>
  </si>
  <si>
    <t>2.2.1. Разработать и утверждены для таможенных служб методики экспресс-контроля продукции, содержащей опасные химические вещества.</t>
  </si>
  <si>
    <t>2.2.2 Разработать и утвердить Положение и Правила по контролю на таможенной границе за наличием предупредительной маркировки, паспорта безопасности химической продукции соответствующей СГС.</t>
  </si>
  <si>
    <t xml:space="preserve">2.3. Усиление национальной системы надзора за обеспечением безопасного обращения химических веществ и предотвращение незаконного оборота, токсичных и опасных продуктов
</t>
  </si>
  <si>
    <t>2.3.1. Подготовить и утвердить реестр предприятий, в обращении которых находятся опасные химические вещества.</t>
  </si>
  <si>
    <t>2.3.2. Внести изменений в проверочные листы государственных контролирующих органов в соответствии со степенью опасности производственных объектов, в обращении которых используются химические вещества.</t>
  </si>
  <si>
    <t>2.3.3. Разработать,  согласовать и утвердить планы проверок субъектов предпринимательства, в обращении которых находятся опасные химические вещества в соответствии со степенью риска.</t>
  </si>
  <si>
    <t xml:space="preserve">2.3.4. Разработать  методики отбора проб для обеспечения безопасности персонала в зонах химических аварий </t>
  </si>
  <si>
    <t>2.3.5. Разработать и утвердить процедуры и форматы общественного контроля, включая работу профсоюзов и  потребительскую маркировку.</t>
  </si>
  <si>
    <t>Раздел 3. Повышение информационного обеспечения, кадрового и технического потенциала по внедрению системы СГС</t>
  </si>
  <si>
    <t>3.1. Создание информационной системы «Единое окно доступа к данным по безопасности химических веществ»</t>
  </si>
  <si>
    <t>3.1.1. Разработать программное обеспечение для работы информационной системы ««Единое окно доступа к данным по безопасности химических веществ»</t>
  </si>
  <si>
    <t>3.1.2. Сбор и обобщение научно обоснованных данных об опасных свойствах химической продукции производимой и ввозимой в республику.</t>
  </si>
  <si>
    <t>3.1.3. Создание и поддержка единого реестра опасной (физической, для человека, для окружающей среды в соответствии с СГС) химической продукции, находящейся в обращении на территории Кыргызской Республики.</t>
  </si>
  <si>
    <t>3.1.4. Сформировать и обновлять единый реестр субъектов предпринимательства, осуществляющих производство, ввоз (вывоз), транспортировку, хранение, использование, утилизацию химических веществ</t>
  </si>
  <si>
    <t>3.1.5. Разработать и утвердить формат и процедуры отчётности координационного органа, осуществляющего общую координацию реализации Стратегии внедрения Согласованной на глобальном уровне системы классификации опасности и маркировки химических веществ в Кыргызской Республике и Плана мероприятий по ее реализации</t>
  </si>
  <si>
    <t>3.1.6. Создание  и поддержка базы данных Паспортов безопасности химической продукции, находящейся в обращении на территории Кыргызской Республики, и карточек химической безопасности с соответствующей маркировкой.</t>
  </si>
  <si>
    <t>3.2. Повышение осведомленности гражданского общества по вопросам систем классификации и маркировки химических веществ</t>
  </si>
  <si>
    <t>3.2.1. Разработка информационных материалов (брошюр, листовок, плакатов и т.д.) о классификации опасности и маркировке химических веществ, в том числе о пиктограммах.</t>
  </si>
  <si>
    <t>3.2.2. Проведение коммуникативных мероприятий по повышению информированности и осведомленности об опасных свойствах химических веществ.</t>
  </si>
  <si>
    <t>3.2.3. Предоставление информации для широкой общественности по  рискам и маркировке химических веществ путем размещения информации в СМИ, на интернет ресурсах, в местах общественного пользования.</t>
  </si>
  <si>
    <t>3.3. Совершенствование системы повышения кадрового потенциала в области обращения химических веществ:</t>
  </si>
  <si>
    <t>3.3.1. Разработка учебных материалов по повышению осведомленности и наращиванию потенциала в области СГС: -для регулирующих органов; -для контролирующих органов; - для работодателей и профсоюзов; для потребителей, (включая средне –, среднетехнические и высшие учебные заведения).</t>
  </si>
  <si>
    <t>3.3.2.Разработка и внедрение программ профессиональной подготовки по вопросам классификации опасных свойств химической продукции.</t>
  </si>
  <si>
    <t>3.4. Повышение технического оснащения лабораторной базы</t>
  </si>
  <si>
    <t xml:space="preserve">3.4.1. Закупка оборудования по модернизации лабораторно-технической базы. </t>
  </si>
  <si>
    <t>МЭ КР по согласованию с членами  Координационной комиссии*</t>
  </si>
  <si>
    <t>МЗ, ГАООСЛХ</t>
  </si>
  <si>
    <t xml:space="preserve">МЭП, МТК, МТММ, МЭ, ГАГМР, ГИЭТБ, ТС, </t>
  </si>
  <si>
    <t>МСХМ, ГАООСЛХ.</t>
  </si>
  <si>
    <t xml:space="preserve">ЦСМ при МЭ,
ТС, МЧС, ГИЭТБ,
ГИСФВБ
</t>
  </si>
  <si>
    <t xml:space="preserve">ЦСМ при МЭ,
ТС
</t>
  </si>
  <si>
    <t>МЭ, МЗ, МСХМ, ГСКН</t>
  </si>
  <si>
    <t xml:space="preserve">ГИЭТБ,
ГИСФВБ
</t>
  </si>
  <si>
    <t>ГИЭТБ, ГИСФВБ</t>
  </si>
  <si>
    <t xml:space="preserve">ЦСМ при МЭ,
МЧС, ГИЭТБ,
ГИСФВБ
</t>
  </si>
  <si>
    <t>МЭ</t>
  </si>
  <si>
    <t xml:space="preserve">НАН, МЭ, МСХМ, 
МЗ, ГАООСЛХ, ГСКН, ТС, НПО
</t>
  </si>
  <si>
    <t xml:space="preserve">МЭ, ЦСМ при МЭ,
МЗ, МЧС, ГАООСЛХ, ГИЭТБ, НАН, НПО
</t>
  </si>
  <si>
    <t xml:space="preserve">МЭ, МСХМ, ГСКН,
ГАООСЛХ, ТС
</t>
  </si>
  <si>
    <t xml:space="preserve">МЭ, МЧС, МЗ,
ГАООСЛХ, НПО
</t>
  </si>
  <si>
    <t>НАН, МЭ, ГИЭТБ, ГИВФБ</t>
  </si>
  <si>
    <t>НАН, МЭ, МЗ, МСХМ, ГАООСЛХ</t>
  </si>
  <si>
    <t xml:space="preserve">IV квартал 2014 </t>
  </si>
  <si>
    <t xml:space="preserve">1 квартал 2015 </t>
  </si>
  <si>
    <t xml:space="preserve">С 2015 до IV квартала 2016 </t>
  </si>
  <si>
    <t>С 2015 до IV квартала 2016</t>
  </si>
  <si>
    <t>2015-2017 На постоянной основе</t>
  </si>
  <si>
    <t>2014-2017 На постоянной основе</t>
  </si>
  <si>
    <t>2015 IV квартал</t>
  </si>
  <si>
    <t>2015-2016 III квартал</t>
  </si>
  <si>
    <t xml:space="preserve">2014-2017
(раз в квартал)
</t>
  </si>
  <si>
    <t>2015-2016 На постоянной основе</t>
  </si>
  <si>
    <t>2015 г</t>
  </si>
  <si>
    <t>2014-2015 II квартал</t>
  </si>
  <si>
    <t>1.1.3.  Подготовить пакет НПА о внесении изменений и дополнений в действующие  НПА в области классификации и маркировки химических веществ</t>
  </si>
  <si>
    <t>Итого по 1 разделу</t>
  </si>
  <si>
    <t>Всего по задаче 1.3</t>
  </si>
  <si>
    <t>Всего по задаче 2.1</t>
  </si>
  <si>
    <t>Всего по задаче 2.2.</t>
  </si>
  <si>
    <t>Всего по задаче 1.1.</t>
  </si>
  <si>
    <t>Всего по задаче 1.2.</t>
  </si>
  <si>
    <t>Всего по задаче 2.3.</t>
  </si>
  <si>
    <t>Итого по 2 разделу</t>
  </si>
  <si>
    <t>Всего позадаче 3.1</t>
  </si>
  <si>
    <t>Всего по задаче 3.2.</t>
  </si>
  <si>
    <t>Всего по задаче 3.3</t>
  </si>
  <si>
    <t>Всего по задаче 3.4</t>
  </si>
  <si>
    <t>Итого по 3 разделу</t>
  </si>
  <si>
    <t>Итого</t>
  </si>
  <si>
    <t xml:space="preserve">Меры </t>
  </si>
  <si>
    <t xml:space="preserve">1.3.1. Разработать,  переработать  отраслевые НПА, привести их в соответствие с международными нормами в области управления химическими веществами: разработка проекта Закона «О внесении изменений в некоторые законодательные акты» и пакета документов к ним, включая 5 видов специализированных экспертиз, АРВ;
1.3.2. Разработать с учетом СГС  НПА/ППКР для реализации  Технических регламентов Таможенного Союза: «О безопасности химической продукции»,  «О безопасности оборудования для работы во взрывоопасных средах», «О безопасности пиротехнических изделий», «О безопасности взрывчатых веществ и  изделий на их основе» и отправить на согласование.
</t>
  </si>
  <si>
    <t>2016 IV квартал</t>
  </si>
  <si>
    <t>С 2015 до IV квартала 2015</t>
  </si>
  <si>
    <t>2015-2017           На постоянной основе</t>
  </si>
  <si>
    <t>2015-2016              На постоянной основе</t>
  </si>
  <si>
    <t>2014-2017            На постоянной основе</t>
  </si>
  <si>
    <t>2014-2017           На постоянной основе</t>
  </si>
  <si>
    <t>2014-2015               II квартал</t>
  </si>
  <si>
    <t>2014-2017               На постоянной основе</t>
  </si>
  <si>
    <t>2014-2017                   На постоянной основе</t>
  </si>
  <si>
    <t>2015-2017              На постоянной основе</t>
  </si>
  <si>
    <t>2015-2017          На постоянной основе</t>
  </si>
  <si>
    <t>Внедрены механизмы передачи актуальной предупреждающей информации по угрозам химических веществ  и мер для безопасного их использования на рабочем месте</t>
  </si>
  <si>
    <t>Повышена эффективность деятельности Правительства координации, корпоративности и коммуникации между компетентными органами в области химической безопасности;</t>
  </si>
  <si>
    <t>Внедрены методики экспресс-контроля химических веществ, которые применяются на таможенных границах для определения товаров, содержащих опасные химические вещества.</t>
  </si>
  <si>
    <t>Внедрены Положение и Правила по контролю на таможенной границе за наличием предупредительной маркировки..</t>
  </si>
  <si>
    <t>Введён в  действие реестр предприятий, в обращении которых находятся опасные химические вещества</t>
  </si>
  <si>
    <t>Проверочные листы с изменениями в области безопасного обращения химических веществ доступных для всех заинтересованных субъектов предпринимательства</t>
  </si>
  <si>
    <t>Планы проверок в области безопасного обращения химических веществ доведены до всех заинтересованных субъектов предпринимательства</t>
  </si>
  <si>
    <t>Внедрены методики для снижения количества жертв при аварийной ситуации. Увеличение скорости реагирования.</t>
  </si>
  <si>
    <t>Протестировано и внедрено  программное обеспечение</t>
  </si>
  <si>
    <t>Утверждено постановление Правительства о межведомственной координации по реализации Стратегии внедрения Согласованной на глобальном уровне системы классификации опасности и маркировке химических веществ в Кыргызской Республике</t>
  </si>
  <si>
    <t>Имеется информационный ресурс (банк данных) с  Паспортами безопасности химической продукции и карточками химической безопасности  и к нему имеется открытый доступ. Данные размещены в информационной системе «Единое окно»</t>
  </si>
  <si>
    <t>Имеется информационный ресурс (банк данных) с опанными об опасных свойствах химической продукции  и к нему имеется открытый доступ. Данные размещены в информационной системе «Единое окно»</t>
  </si>
  <si>
    <t>Внедрены учебные материалы по повышению осведомленности и наращиванию потенциала в области СГС</t>
  </si>
  <si>
    <t>Повышена квалификации сотрудников ключевых министерств и ведомств, (включая лаборатории и органы сертификации), по вопросам классификации опасности.</t>
  </si>
  <si>
    <t>Отчет с рекомендациями о внесении изменений и допоолнений в НПА</t>
  </si>
  <si>
    <t>НПА</t>
  </si>
  <si>
    <t>ед</t>
  </si>
  <si>
    <t>Количество НПА</t>
  </si>
  <si>
    <t xml:space="preserve"> Пакет НПА </t>
  </si>
  <si>
    <t>Мезанизмы контроля</t>
  </si>
  <si>
    <t>факт.динамика</t>
  </si>
  <si>
    <t>Пакет НПА</t>
  </si>
  <si>
    <t xml:space="preserve">              ед</t>
  </si>
  <si>
    <t xml:space="preserve">Межведомственный регламент  </t>
  </si>
  <si>
    <t>Количество изменений изменений в проверочных листах</t>
  </si>
  <si>
    <t>Планы проверок</t>
  </si>
  <si>
    <t xml:space="preserve"> Методики отбора проб</t>
  </si>
  <si>
    <t>факт динамика</t>
  </si>
  <si>
    <t>факт. Динамика</t>
  </si>
  <si>
    <t xml:space="preserve"> база данных</t>
  </si>
  <si>
    <t xml:space="preserve"> единый реестр </t>
  </si>
  <si>
    <t xml:space="preserve"> реестр субъектов предпринимательства</t>
  </si>
  <si>
    <t>количество публикаций</t>
  </si>
  <si>
    <t xml:space="preserve">   База данных Паспортов безопасности </t>
  </si>
  <si>
    <t>информационные материалы</t>
  </si>
  <si>
    <t>учебные материалы</t>
  </si>
  <si>
    <t>ед.</t>
  </si>
  <si>
    <t>программы</t>
  </si>
  <si>
    <t>факт. динамика</t>
  </si>
  <si>
    <t xml:space="preserve">Количество поставленого оборудования в лабораториях  </t>
  </si>
  <si>
    <t xml:space="preserve">Утверждённое  постановление Правительства КР «О внедрении системы классификации опасности химических веществ и элементов информирования, на основе Согласованной на Глобальном уровне Системы классификации опасности и маркировки химических веществ (СГС) в Кыргызской Республике» </t>
  </si>
  <si>
    <t>Кол-во новых форматов</t>
  </si>
  <si>
    <t xml:space="preserve">Внедрены форматы  общественного контроля за соблюдением норм техники безопасности  на рабочем месте. </t>
  </si>
  <si>
    <t xml:space="preserve">Имеется информационный ресурс (банк данных) с  реестром субъектов предпринимательства, осуществляющих производство, ввоз (вывоз), транспортировку, хранение, использование, утилизацию химических веществ  и к нему имеется открытый доступ. 
</t>
  </si>
  <si>
    <t xml:space="preserve">Имеется информационный ресурс (банк данных) с реестром опасной (физической, для человека, для окружающей среды в соответствии с СГС) химической продукции, находящейся в обращении на территории Кыргызской Республики.  и к нему имеется открытый доступ. </t>
  </si>
  <si>
    <t xml:space="preserve">кол-во изменений </t>
  </si>
  <si>
    <t xml:space="preserve"> Кол-во  методик экспресс-контроля</t>
  </si>
  <si>
    <t xml:space="preserve"> реестр предприятий</t>
  </si>
  <si>
    <t xml:space="preserve">программное обеспечение </t>
  </si>
  <si>
    <r>
      <t xml:space="preserve">1.3. </t>
    </r>
    <r>
      <rPr>
        <sz val="10"/>
        <color theme="1"/>
        <rFont val="Times New Roman"/>
        <family val="1"/>
        <charset val="204"/>
      </rPr>
      <t>Гармонизация национального законодательства с международной системой классификации и предупредительной маркировкой химических веществ.</t>
    </r>
  </si>
  <si>
    <r>
      <t xml:space="preserve">1.3.2. </t>
    </r>
    <r>
      <rPr>
        <sz val="10"/>
        <color rgb="FF000000"/>
        <rFont val="Times New Roman"/>
        <family val="1"/>
        <charset val="204"/>
      </rPr>
      <t>Разработать с учетом СГС  НПА/ППКР для реализации  Технических регламентов Таможенного Союза: «О безопасности химической продукции»,  «О безопасности оборудования для работы во взрывоопасных средах», «О безопасности пиротехнических изделий», «О безопасности взрывчатых веществ и  изделий на их основе» и отправить на согласование.</t>
    </r>
  </si>
  <si>
    <t>1.ПРООН/ГЭФ проект: "Охрана здоровья людей и окружающей среды от непреднамеренных выбросов СОЗ и ртути в результате ненадлежащего обращения медицинскими отходами в Кыргызстане"/          2.ЮНИТАР проект: «Поддержка СПМРХВ и внедрение СГС в КР»</t>
  </si>
  <si>
    <t>Бюджет Программы и плана внедрения международной системы классификации опасности и маркировки химических веществ в Кыргызской Республике</t>
  </si>
  <si>
    <t>для расчета  бюджета Программы и плана внедрения международной системы классификации опасности и маркировки химических веществ в Кыргызской Республике</t>
  </si>
  <si>
    <t>Матрица индикаторов мониторинга и оценки реализации Программы и плана внедрения международной системы классификации опасности и маркировки химических веществ в Кыргызской Республике</t>
  </si>
  <si>
    <t xml:space="preserve">Приложение 2. </t>
  </si>
  <si>
    <t>Приложение 3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</si>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</sst>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/>
    <xf numFmtId="0" fontId="1" fillId="0" borderId="0" xfId="0" applyFont="1"/>
    <xf numFmtId="0" fontId="2" fillId="4" borderId="5" xfId="0" applyFont="1" applyFill="1" applyBorder="1" applyAlignment="1">
      <alignment horizontal="center" vertical="justify" wrapText="1"/>
    </xf>
    <xf numFmtId="0" fontId="2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vertical="top"/>
    </xf>
    <xf numFmtId="0" fontId="2" fillId="5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10" fillId="0" borderId="5" xfId="0" applyFont="1" applyBorder="1" applyAlignment="1">
      <alignment horizontal="left" vertical="center" wrapText="1"/>
    </xf>
    <xf numFmtId="0" fontId="0" fillId="2" borderId="0" xfId="0" applyFill="1"/>
    <xf numFmtId="0" fontId="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justify" vertical="center" wrapText="1"/>
    </xf>
    <xf numFmtId="2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justify" vertical="center" wrapText="1"/>
    </xf>
    <xf numFmtId="2" fontId="12" fillId="0" borderId="5" xfId="0" applyNumberFormat="1" applyFont="1" applyBorder="1" applyAlignment="1">
      <alignment vertical="center"/>
    </xf>
    <xf numFmtId="0" fontId="14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0" fontId="12" fillId="0" borderId="0" xfId="0" applyFont="1"/>
    <xf numFmtId="0" fontId="12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2" fillId="2" borderId="0" xfId="0" applyFont="1" applyFill="1"/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3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4" fontId="12" fillId="0" borderId="5" xfId="0" applyNumberFormat="1" applyFont="1" applyBorder="1" applyAlignment="1">
      <alignment vertical="center"/>
    </xf>
    <xf numFmtId="164" fontId="11" fillId="3" borderId="5" xfId="0" applyNumberFormat="1" applyFont="1" applyFill="1" applyBorder="1" applyAlignment="1">
      <alignment vertical="center"/>
    </xf>
    <xf numFmtId="164" fontId="15" fillId="0" borderId="5" xfId="0" applyNumberFormat="1" applyFont="1" applyBorder="1" applyAlignment="1">
      <alignment horizontal="left" vertical="center"/>
    </xf>
    <xf numFmtId="2" fontId="11" fillId="3" borderId="5" xfId="0" applyNumberFormat="1" applyFont="1" applyFill="1" applyBorder="1" applyAlignment="1">
      <alignment vertical="center"/>
    </xf>
    <xf numFmtId="164" fontId="11" fillId="0" borderId="5" xfId="0" applyNumberFormat="1" applyFont="1" applyBorder="1" applyAlignment="1">
      <alignment horizontal="left" vertical="center" wrapText="1"/>
    </xf>
    <xf numFmtId="164" fontId="11" fillId="3" borderId="5" xfId="0" applyNumberFormat="1" applyFont="1" applyFill="1" applyBorder="1" applyAlignment="1">
      <alignment horizontal="left" vertical="center" wrapText="1"/>
    </xf>
    <xf numFmtId="2" fontId="11" fillId="0" borderId="5" xfId="0" applyNumberFormat="1" applyFont="1" applyBorder="1" applyAlignment="1">
      <alignment vertical="center"/>
    </xf>
    <xf numFmtId="2" fontId="11" fillId="3" borderId="5" xfId="0" applyNumberFormat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vertical="center"/>
    </xf>
    <xf numFmtId="164" fontId="16" fillId="6" borderId="5" xfId="0" applyNumberFormat="1" applyFont="1" applyFill="1" applyBorder="1" applyAlignment="1">
      <alignment vertical="center"/>
    </xf>
    <xf numFmtId="164" fontId="13" fillId="0" borderId="5" xfId="0" applyNumberFormat="1" applyFont="1" applyBorder="1" applyAlignment="1">
      <alignment horizontal="left" vertical="center" wrapText="1"/>
    </xf>
    <xf numFmtId="2" fontId="16" fillId="6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horizontal="left" vertical="center" wrapText="1"/>
    </xf>
    <xf numFmtId="164" fontId="11" fillId="3" borderId="5" xfId="0" applyNumberFormat="1" applyFont="1" applyFill="1" applyBorder="1" applyAlignment="1">
      <alignment horizontal="right" vertical="center" wrapText="1"/>
    </xf>
    <xf numFmtId="2" fontId="11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justify" vertical="center"/>
    </xf>
    <xf numFmtId="0" fontId="6" fillId="0" borderId="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justify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164" fontId="11" fillId="3" borderId="6" xfId="0" applyNumberFormat="1" applyFont="1" applyFill="1" applyBorder="1" applyAlignment="1">
      <alignment vertical="center"/>
    </xf>
    <xf numFmtId="2" fontId="11" fillId="3" borderId="6" xfId="0" applyNumberFormat="1" applyFont="1" applyFill="1" applyBorder="1" applyAlignment="1">
      <alignment vertical="center"/>
    </xf>
    <xf numFmtId="164" fontId="11" fillId="3" borderId="6" xfId="0" applyNumberFormat="1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2" fontId="11" fillId="3" borderId="6" xfId="0" applyNumberFormat="1" applyFont="1" applyFill="1" applyBorder="1" applyAlignment="1">
      <alignment horizontal="left" vertical="center" wrapText="1"/>
    </xf>
    <xf numFmtId="2" fontId="16" fillId="6" borderId="6" xfId="0" applyNumberFormat="1" applyFont="1" applyFill="1" applyBorder="1" applyAlignment="1">
      <alignment vertical="center"/>
    </xf>
    <xf numFmtId="2" fontId="11" fillId="3" borderId="6" xfId="0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vertical="center"/>
    </xf>
    <xf numFmtId="2" fontId="17" fillId="0" borderId="10" xfId="0" applyNumberFormat="1" applyFont="1" applyBorder="1" applyAlignment="1">
      <alignment horizontal="left" vertical="center" wrapText="1"/>
    </xf>
    <xf numFmtId="2" fontId="17" fillId="3" borderId="10" xfId="0" applyNumberFormat="1" applyFont="1" applyFill="1" applyBorder="1" applyAlignment="1">
      <alignment horizontal="left" vertical="center" wrapText="1"/>
    </xf>
    <xf numFmtId="2" fontId="17" fillId="3" borderId="11" xfId="0" applyNumberFormat="1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2" fillId="0" borderId="26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27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2"/>
  <sheetViews>
    <sheetView zoomScale="90" zoomScaleNormal="90" workbookViewId="0">
      <selection activeCell="Z7" sqref="Z7"/>
    </sheetView>
  </sheetViews>
  <sheetFormatPr defaultRowHeight="15" x14ac:dyDescent="0.25"/>
  <cols>
    <col min="1" max="1" width="19" customWidth="1"/>
    <col min="2" max="2" width="32.42578125" customWidth="1"/>
    <col min="3" max="3" width="22.5703125" customWidth="1"/>
    <col min="4" max="4" width="10.85546875" customWidth="1"/>
    <col min="5" max="5" width="8.140625" customWidth="1"/>
    <col min="6" max="6" width="8.42578125" customWidth="1"/>
    <col min="7" max="7" width="10.42578125" customWidth="1"/>
    <col min="8" max="8" width="5.85546875" customWidth="1"/>
    <col min="9" max="9" width="10.7109375" style="21" customWidth="1"/>
    <col min="10" max="10" width="8.140625" customWidth="1"/>
    <col min="11" max="11" width="10.5703125" customWidth="1"/>
    <col min="12" max="12" width="5.42578125" customWidth="1"/>
    <col min="13" max="13" width="16.85546875" style="24" customWidth="1"/>
    <col min="14" max="14" width="10.42578125" style="21" customWidth="1"/>
    <col min="15" max="15" width="6.42578125" customWidth="1"/>
    <col min="16" max="16" width="7.85546875" customWidth="1"/>
    <col min="17" max="17" width="6.7109375" customWidth="1"/>
    <col min="18" max="18" width="7.7109375" style="21" customWidth="1"/>
  </cols>
  <sheetData>
    <row r="1" spans="1:18" ht="13.5" customHeight="1" x14ac:dyDescent="0.25">
      <c r="A1" s="117" t="s">
        <v>249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ht="13.5" customHeight="1" thickBot="1" x14ac:dyDescent="0.3">
      <c r="A2" s="125" t="s">
        <v>246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x14ac:dyDescent="0.25">
      <c r="A3" s="118" t="s">
        <v>62</v>
      </c>
      <c r="B3" s="120" t="s">
        <v>63</v>
      </c>
      <c r="C3" s="120" t="s">
        <v>82</v>
      </c>
      <c r="D3" s="120" t="s">
        <v>2</v>
      </c>
      <c r="E3" s="120" t="s">
        <v>64</v>
      </c>
      <c r="F3" s="120" t="s">
        <v>65</v>
      </c>
      <c r="G3" s="120"/>
      <c r="H3" s="120"/>
      <c r="I3" s="120"/>
      <c r="J3" s="120" t="s">
        <v>66</v>
      </c>
      <c r="K3" s="120"/>
      <c r="L3" s="120"/>
      <c r="M3" s="120"/>
      <c r="N3" s="120"/>
      <c r="O3" s="120" t="s">
        <v>67</v>
      </c>
      <c r="P3" s="120"/>
      <c r="Q3" s="120"/>
      <c r="R3" s="122"/>
    </row>
    <row r="4" spans="1:18" ht="43.5" customHeight="1" x14ac:dyDescent="0.25">
      <c r="A4" s="119"/>
      <c r="B4" s="121"/>
      <c r="C4" s="121"/>
      <c r="D4" s="121"/>
      <c r="E4" s="121"/>
      <c r="F4" s="36" t="s">
        <v>68</v>
      </c>
      <c r="G4" s="36" t="s">
        <v>69</v>
      </c>
      <c r="H4" s="36" t="s">
        <v>70</v>
      </c>
      <c r="I4" s="37" t="s">
        <v>71</v>
      </c>
      <c r="J4" s="36" t="s">
        <v>68</v>
      </c>
      <c r="K4" s="36" t="s">
        <v>69</v>
      </c>
      <c r="L4" s="36" t="s">
        <v>70</v>
      </c>
      <c r="M4" s="36" t="s">
        <v>3</v>
      </c>
      <c r="N4" s="37" t="s">
        <v>71</v>
      </c>
      <c r="O4" s="36" t="s">
        <v>68</v>
      </c>
      <c r="P4" s="36" t="s">
        <v>69</v>
      </c>
      <c r="Q4" s="36" t="s">
        <v>70</v>
      </c>
      <c r="R4" s="92" t="s">
        <v>71</v>
      </c>
    </row>
    <row r="5" spans="1:18" x14ac:dyDescent="0.25">
      <c r="A5" s="93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7">
        <v>9</v>
      </c>
      <c r="J5" s="36">
        <v>10</v>
      </c>
      <c r="K5" s="36">
        <v>11</v>
      </c>
      <c r="L5" s="36">
        <v>12</v>
      </c>
      <c r="M5" s="36">
        <v>13</v>
      </c>
      <c r="N5" s="37">
        <v>14</v>
      </c>
      <c r="O5" s="36">
        <v>15</v>
      </c>
      <c r="P5" s="36">
        <v>16</v>
      </c>
      <c r="Q5" s="36">
        <v>17</v>
      </c>
      <c r="R5" s="92">
        <v>18</v>
      </c>
    </row>
    <row r="6" spans="1:18" x14ac:dyDescent="0.25">
      <c r="A6" s="110" t="s">
        <v>106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1:18" ht="127.5" x14ac:dyDescent="0.25">
      <c r="A7" s="113" t="s">
        <v>97</v>
      </c>
      <c r="B7" s="36" t="s">
        <v>98</v>
      </c>
      <c r="C7" s="42" t="s">
        <v>137</v>
      </c>
      <c r="D7" s="53" t="s">
        <v>154</v>
      </c>
      <c r="E7" s="45" t="s">
        <v>25</v>
      </c>
      <c r="F7" s="55">
        <v>86.52</v>
      </c>
      <c r="G7" s="55">
        <v>348.5</v>
      </c>
      <c r="H7" s="40"/>
      <c r="I7" s="56">
        <f t="shared" ref="I7:I9" si="0">F7+G7+H7</f>
        <v>435.02</v>
      </c>
      <c r="J7" s="55">
        <v>86.52</v>
      </c>
      <c r="K7" s="55">
        <v>348.5</v>
      </c>
      <c r="L7" s="40"/>
      <c r="M7" s="38" t="s">
        <v>61</v>
      </c>
      <c r="N7" s="56">
        <f t="shared" ref="N7:N9" si="1">J7+K7++L7</f>
        <v>435.02</v>
      </c>
      <c r="O7" s="40">
        <f>F7-J7</f>
        <v>0</v>
      </c>
      <c r="P7" s="40">
        <f>G7-K7</f>
        <v>0</v>
      </c>
      <c r="Q7" s="40"/>
      <c r="R7" s="94">
        <f t="shared" ref="R7:R9" si="2">I7-N7</f>
        <v>0</v>
      </c>
    </row>
    <row r="8" spans="1:18" ht="108" customHeight="1" x14ac:dyDescent="0.25">
      <c r="A8" s="113"/>
      <c r="B8" s="39" t="s">
        <v>99</v>
      </c>
      <c r="C8" s="42" t="s">
        <v>137</v>
      </c>
      <c r="D8" s="53" t="s">
        <v>155</v>
      </c>
      <c r="E8" s="45" t="s">
        <v>25</v>
      </c>
      <c r="F8" s="40">
        <v>84</v>
      </c>
      <c r="G8" s="40">
        <v>320</v>
      </c>
      <c r="H8" s="40"/>
      <c r="I8" s="56">
        <f t="shared" si="0"/>
        <v>404</v>
      </c>
      <c r="J8" s="40">
        <f>F8</f>
        <v>84</v>
      </c>
      <c r="K8" s="40">
        <v>0</v>
      </c>
      <c r="L8" s="40"/>
      <c r="M8" s="40"/>
      <c r="N8" s="56">
        <f t="shared" si="1"/>
        <v>84</v>
      </c>
      <c r="O8" s="40">
        <f>F8-J8</f>
        <v>0</v>
      </c>
      <c r="P8" s="40">
        <f>G8--K8</f>
        <v>320</v>
      </c>
      <c r="Q8" s="40"/>
      <c r="R8" s="94">
        <f t="shared" si="2"/>
        <v>320</v>
      </c>
    </row>
    <row r="9" spans="1:18" ht="87" customHeight="1" x14ac:dyDescent="0.25">
      <c r="A9" s="113"/>
      <c r="B9" s="41" t="s">
        <v>166</v>
      </c>
      <c r="C9" s="42" t="s">
        <v>137</v>
      </c>
      <c r="D9" s="42" t="s">
        <v>155</v>
      </c>
      <c r="E9" s="45" t="s">
        <v>25</v>
      </c>
      <c r="F9" s="57">
        <v>106.5</v>
      </c>
      <c r="G9" s="40">
        <v>348.5</v>
      </c>
      <c r="H9" s="43"/>
      <c r="I9" s="56">
        <f t="shared" si="0"/>
        <v>455</v>
      </c>
      <c r="J9" s="43">
        <f>F9</f>
        <v>106.5</v>
      </c>
      <c r="K9" s="43">
        <v>50</v>
      </c>
      <c r="L9" s="43"/>
      <c r="M9" s="38" t="s">
        <v>61</v>
      </c>
      <c r="N9" s="56">
        <f t="shared" si="1"/>
        <v>156.5</v>
      </c>
      <c r="O9" s="40">
        <f t="shared" ref="O9" si="3">F9-J9</f>
        <v>0</v>
      </c>
      <c r="P9" s="40">
        <f>G9-K9</f>
        <v>298.5</v>
      </c>
      <c r="Q9" s="43"/>
      <c r="R9" s="94">
        <f t="shared" si="2"/>
        <v>298.5</v>
      </c>
    </row>
    <row r="10" spans="1:18" ht="257.25" customHeight="1" x14ac:dyDescent="0.25">
      <c r="A10" s="113"/>
      <c r="B10" s="50" t="s">
        <v>100</v>
      </c>
      <c r="C10" s="42" t="s">
        <v>96</v>
      </c>
      <c r="D10" s="42" t="s">
        <v>156</v>
      </c>
      <c r="E10" s="45" t="s">
        <v>25</v>
      </c>
      <c r="F10" s="43">
        <v>86.5</v>
      </c>
      <c r="G10" s="40">
        <v>348.5</v>
      </c>
      <c r="H10" s="43"/>
      <c r="I10" s="56">
        <f t="shared" ref="I10:I16" si="4">F10+G10+H10</f>
        <v>435</v>
      </c>
      <c r="J10" s="55">
        <f>F10</f>
        <v>86.5</v>
      </c>
      <c r="K10" s="43">
        <v>100</v>
      </c>
      <c r="L10" s="43"/>
      <c r="M10" s="43" t="s">
        <v>245</v>
      </c>
      <c r="N10" s="56">
        <f t="shared" ref="N10:N16" si="5">J10+K10++L10</f>
        <v>186.5</v>
      </c>
      <c r="O10" s="40">
        <f t="shared" ref="O10:P16" si="6">F10-J10</f>
        <v>0</v>
      </c>
      <c r="P10" s="40">
        <f>G10-K10</f>
        <v>248.5</v>
      </c>
      <c r="Q10" s="43"/>
      <c r="R10" s="94">
        <f>I10-N10</f>
        <v>248.5</v>
      </c>
    </row>
    <row r="11" spans="1:18" ht="86.25" customHeight="1" x14ac:dyDescent="0.25">
      <c r="A11" s="113"/>
      <c r="B11" s="39" t="s">
        <v>101</v>
      </c>
      <c r="C11" s="49" t="s">
        <v>138</v>
      </c>
      <c r="D11" s="53" t="s">
        <v>157</v>
      </c>
      <c r="E11" s="45"/>
      <c r="F11" s="43">
        <v>56.1</v>
      </c>
      <c r="G11" s="43">
        <v>196.5</v>
      </c>
      <c r="H11" s="43"/>
      <c r="I11" s="56">
        <f t="shared" si="4"/>
        <v>252.6</v>
      </c>
      <c r="J11" s="40">
        <f>F11</f>
        <v>56.1</v>
      </c>
      <c r="K11" s="43">
        <v>0</v>
      </c>
      <c r="L11" s="43"/>
      <c r="M11" s="43"/>
      <c r="N11" s="56">
        <f t="shared" si="5"/>
        <v>56.1</v>
      </c>
      <c r="O11" s="40">
        <f t="shared" si="6"/>
        <v>0</v>
      </c>
      <c r="P11" s="40">
        <f t="shared" si="6"/>
        <v>196.5</v>
      </c>
      <c r="Q11" s="43"/>
      <c r="R11" s="95">
        <f t="shared" ref="R11:R16" si="7">I11-N11</f>
        <v>196.5</v>
      </c>
    </row>
    <row r="12" spans="1:18" ht="27.75" customHeight="1" x14ac:dyDescent="0.25">
      <c r="A12" s="123" t="s">
        <v>171</v>
      </c>
      <c r="B12" s="124"/>
      <c r="C12" s="124"/>
      <c r="D12" s="124"/>
      <c r="E12" s="45" t="s">
        <v>25</v>
      </c>
      <c r="F12" s="59">
        <f>F7+F8++F9++F10+F11</f>
        <v>419.62</v>
      </c>
      <c r="G12" s="59">
        <f t="shared" ref="G12:R12" si="8">G7+G8++G9++G10+G11</f>
        <v>1562</v>
      </c>
      <c r="H12" s="59">
        <f t="shared" si="8"/>
        <v>0</v>
      </c>
      <c r="I12" s="60">
        <f>I7+I8++I9++I10+I11</f>
        <v>1981.62</v>
      </c>
      <c r="J12" s="59">
        <f t="shared" si="8"/>
        <v>419.62</v>
      </c>
      <c r="K12" s="59">
        <f t="shared" si="8"/>
        <v>498.5</v>
      </c>
      <c r="L12" s="59">
        <f t="shared" si="8"/>
        <v>0</v>
      </c>
      <c r="M12" s="59"/>
      <c r="N12" s="60">
        <f t="shared" si="8"/>
        <v>918.12</v>
      </c>
      <c r="O12" s="59">
        <f t="shared" si="8"/>
        <v>0</v>
      </c>
      <c r="P12" s="59">
        <f t="shared" si="8"/>
        <v>1063.5</v>
      </c>
      <c r="Q12" s="59">
        <f t="shared" si="8"/>
        <v>0</v>
      </c>
      <c r="R12" s="96">
        <f t="shared" si="8"/>
        <v>1063.5</v>
      </c>
    </row>
    <row r="13" spans="1:18" ht="137.25" customHeight="1" x14ac:dyDescent="0.25">
      <c r="A13" s="97" t="s">
        <v>102</v>
      </c>
      <c r="B13" s="39" t="s">
        <v>103</v>
      </c>
      <c r="C13" s="42" t="s">
        <v>139</v>
      </c>
      <c r="D13" s="50" t="s">
        <v>158</v>
      </c>
      <c r="E13" s="45" t="s">
        <v>25</v>
      </c>
      <c r="F13" s="43">
        <v>56.1</v>
      </c>
      <c r="G13" s="43">
        <v>196.5</v>
      </c>
      <c r="H13" s="43"/>
      <c r="I13" s="56">
        <f t="shared" si="4"/>
        <v>252.6</v>
      </c>
      <c r="J13" s="43">
        <f>F13</f>
        <v>56.1</v>
      </c>
      <c r="K13" s="43">
        <v>0</v>
      </c>
      <c r="L13" s="43"/>
      <c r="M13" s="43"/>
      <c r="N13" s="56">
        <f t="shared" si="5"/>
        <v>56.1</v>
      </c>
      <c r="O13" s="40">
        <f t="shared" si="6"/>
        <v>0</v>
      </c>
      <c r="P13" s="40">
        <f t="shared" si="6"/>
        <v>196.5</v>
      </c>
      <c r="Q13" s="43"/>
      <c r="R13" s="95">
        <f t="shared" si="7"/>
        <v>196.5</v>
      </c>
    </row>
    <row r="14" spans="1:18" ht="25.5" customHeight="1" x14ac:dyDescent="0.25">
      <c r="A14" s="123" t="s">
        <v>172</v>
      </c>
      <c r="B14" s="124"/>
      <c r="C14" s="124"/>
      <c r="D14" s="124"/>
      <c r="E14" s="45" t="s">
        <v>25</v>
      </c>
      <c r="F14" s="51">
        <v>56.1</v>
      </c>
      <c r="G14" s="51">
        <v>196.5</v>
      </c>
      <c r="H14" s="51"/>
      <c r="I14" s="56">
        <f t="shared" ref="I14" si="9">F14+G14+H14</f>
        <v>252.6</v>
      </c>
      <c r="J14" s="51">
        <f>F14</f>
        <v>56.1</v>
      </c>
      <c r="K14" s="51">
        <v>0</v>
      </c>
      <c r="L14" s="51"/>
      <c r="M14" s="51"/>
      <c r="N14" s="56">
        <f t="shared" ref="N14" si="10">J14+K14++L14</f>
        <v>56.1</v>
      </c>
      <c r="O14" s="61">
        <f t="shared" ref="O14" si="11">F14-J14</f>
        <v>0</v>
      </c>
      <c r="P14" s="61">
        <f t="shared" ref="P14" si="12">G14-K14</f>
        <v>196.5</v>
      </c>
      <c r="Q14" s="51"/>
      <c r="R14" s="95">
        <f t="shared" ref="R14" si="13">I14-N14</f>
        <v>196.5</v>
      </c>
    </row>
    <row r="15" spans="1:18" ht="135.75" customHeight="1" x14ac:dyDescent="0.25">
      <c r="A15" s="128" t="s">
        <v>243</v>
      </c>
      <c r="B15" s="50" t="s">
        <v>104</v>
      </c>
      <c r="C15" s="42" t="s">
        <v>137</v>
      </c>
      <c r="D15" s="42" t="s">
        <v>156</v>
      </c>
      <c r="E15" s="45" t="s">
        <v>25</v>
      </c>
      <c r="F15" s="43">
        <v>106.5</v>
      </c>
      <c r="G15" s="40">
        <v>348.5</v>
      </c>
      <c r="H15" s="43"/>
      <c r="I15" s="56">
        <f t="shared" si="4"/>
        <v>455</v>
      </c>
      <c r="J15" s="43">
        <f>F15</f>
        <v>106.5</v>
      </c>
      <c r="K15" s="43">
        <v>50</v>
      </c>
      <c r="L15" s="43"/>
      <c r="M15" s="38" t="s">
        <v>61</v>
      </c>
      <c r="N15" s="56">
        <f t="shared" si="5"/>
        <v>156.5</v>
      </c>
      <c r="O15" s="40">
        <f t="shared" si="6"/>
        <v>0</v>
      </c>
      <c r="P15" s="40">
        <f>G15-K15</f>
        <v>298.5</v>
      </c>
      <c r="Q15" s="43"/>
      <c r="R15" s="95">
        <f t="shared" si="7"/>
        <v>298.5</v>
      </c>
    </row>
    <row r="16" spans="1:18" ht="189" customHeight="1" x14ac:dyDescent="0.25">
      <c r="A16" s="128"/>
      <c r="B16" s="42" t="s">
        <v>244</v>
      </c>
      <c r="C16" s="42" t="s">
        <v>137</v>
      </c>
      <c r="D16" s="42" t="s">
        <v>157</v>
      </c>
      <c r="E16" s="45" t="s">
        <v>25</v>
      </c>
      <c r="F16" s="43">
        <v>86.5</v>
      </c>
      <c r="G16" s="43">
        <v>348.5</v>
      </c>
      <c r="H16" s="43"/>
      <c r="I16" s="56">
        <f t="shared" si="4"/>
        <v>435</v>
      </c>
      <c r="J16" s="43">
        <f>F16</f>
        <v>86.5</v>
      </c>
      <c r="K16" s="43">
        <v>50</v>
      </c>
      <c r="L16" s="43"/>
      <c r="M16" s="43" t="s">
        <v>59</v>
      </c>
      <c r="N16" s="56">
        <f t="shared" si="5"/>
        <v>136.5</v>
      </c>
      <c r="O16" s="40">
        <f t="shared" si="6"/>
        <v>0</v>
      </c>
      <c r="P16" s="40">
        <f t="shared" si="6"/>
        <v>298.5</v>
      </c>
      <c r="Q16" s="43"/>
      <c r="R16" s="95">
        <f t="shared" si="7"/>
        <v>298.5</v>
      </c>
    </row>
    <row r="17" spans="1:18" ht="30.75" customHeight="1" x14ac:dyDescent="0.25">
      <c r="A17" s="123" t="s">
        <v>168</v>
      </c>
      <c r="B17" s="124"/>
      <c r="C17" s="124"/>
      <c r="D17" s="124"/>
      <c r="E17" s="45" t="s">
        <v>25</v>
      </c>
      <c r="F17" s="51">
        <f>F15+F16</f>
        <v>193</v>
      </c>
      <c r="G17" s="51">
        <f t="shared" ref="G17:R17" si="14">G15+G16</f>
        <v>697</v>
      </c>
      <c r="H17" s="51">
        <f t="shared" si="14"/>
        <v>0</v>
      </c>
      <c r="I17" s="62">
        <f t="shared" si="14"/>
        <v>890</v>
      </c>
      <c r="J17" s="51">
        <f t="shared" si="14"/>
        <v>193</v>
      </c>
      <c r="K17" s="51">
        <f t="shared" si="14"/>
        <v>100</v>
      </c>
      <c r="L17" s="51">
        <f t="shared" si="14"/>
        <v>0</v>
      </c>
      <c r="M17" s="51"/>
      <c r="N17" s="62">
        <f t="shared" si="14"/>
        <v>293</v>
      </c>
      <c r="O17" s="51">
        <f t="shared" si="14"/>
        <v>0</v>
      </c>
      <c r="P17" s="51">
        <f t="shared" si="14"/>
        <v>597</v>
      </c>
      <c r="Q17" s="51">
        <f t="shared" si="14"/>
        <v>0</v>
      </c>
      <c r="R17" s="98">
        <f t="shared" si="14"/>
        <v>597</v>
      </c>
    </row>
    <row r="18" spans="1:18" ht="31.5" customHeight="1" x14ac:dyDescent="0.25">
      <c r="A18" s="123" t="s">
        <v>167</v>
      </c>
      <c r="B18" s="124"/>
      <c r="C18" s="124"/>
      <c r="D18" s="124"/>
      <c r="E18" s="45" t="s">
        <v>25</v>
      </c>
      <c r="F18" s="51">
        <f>F17+F14+F12</f>
        <v>668.72</v>
      </c>
      <c r="G18" s="51">
        <f t="shared" ref="G18:R18" si="15">G17+G14+G12</f>
        <v>2455.5</v>
      </c>
      <c r="H18" s="51">
        <f t="shared" si="15"/>
        <v>0</v>
      </c>
      <c r="I18" s="62">
        <f t="shared" si="15"/>
        <v>3124.22</v>
      </c>
      <c r="J18" s="51">
        <f t="shared" si="15"/>
        <v>668.72</v>
      </c>
      <c r="K18" s="51">
        <f t="shared" si="15"/>
        <v>598.5</v>
      </c>
      <c r="L18" s="51">
        <f t="shared" si="15"/>
        <v>0</v>
      </c>
      <c r="M18" s="51"/>
      <c r="N18" s="62">
        <f t="shared" si="15"/>
        <v>1267.22</v>
      </c>
      <c r="O18" s="51">
        <f t="shared" si="15"/>
        <v>0</v>
      </c>
      <c r="P18" s="51">
        <f t="shared" si="15"/>
        <v>1857</v>
      </c>
      <c r="Q18" s="51">
        <f t="shared" si="15"/>
        <v>0</v>
      </c>
      <c r="R18" s="98">
        <f t="shared" si="15"/>
        <v>1857</v>
      </c>
    </row>
    <row r="19" spans="1:18" ht="22.5" customHeight="1" x14ac:dyDescent="0.25">
      <c r="A19" s="114" t="s">
        <v>107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6"/>
    </row>
    <row r="20" spans="1:18" ht="117.75" customHeight="1" x14ac:dyDescent="0.25">
      <c r="A20" s="129" t="s">
        <v>108</v>
      </c>
      <c r="B20" s="39" t="s">
        <v>109</v>
      </c>
      <c r="C20" s="45" t="s">
        <v>140</v>
      </c>
      <c r="D20" s="50" t="s">
        <v>159</v>
      </c>
      <c r="E20" s="63" t="s">
        <v>25</v>
      </c>
      <c r="F20" s="52">
        <v>56.1</v>
      </c>
      <c r="G20" s="52">
        <v>196.5</v>
      </c>
      <c r="H20" s="52"/>
      <c r="I20" s="64">
        <f>F20++G20+H20</f>
        <v>252.6</v>
      </c>
      <c r="J20" s="65">
        <f>F20</f>
        <v>56.1</v>
      </c>
      <c r="K20" s="52">
        <v>0</v>
      </c>
      <c r="L20" s="52"/>
      <c r="M20" s="52"/>
      <c r="N20" s="66">
        <v>171.4</v>
      </c>
      <c r="O20" s="67">
        <v>0</v>
      </c>
      <c r="P20" s="67">
        <v>0</v>
      </c>
      <c r="Q20" s="52"/>
      <c r="R20" s="99">
        <v>0</v>
      </c>
    </row>
    <row r="21" spans="1:18" ht="140.25" x14ac:dyDescent="0.25">
      <c r="A21" s="129"/>
      <c r="B21" s="39" t="s">
        <v>110</v>
      </c>
      <c r="C21" s="42" t="s">
        <v>137</v>
      </c>
      <c r="D21" s="42" t="s">
        <v>160</v>
      </c>
      <c r="E21" s="45" t="s">
        <v>25</v>
      </c>
      <c r="F21" s="68">
        <v>86.52</v>
      </c>
      <c r="G21" s="68">
        <v>348.5</v>
      </c>
      <c r="H21" s="43"/>
      <c r="I21" s="56">
        <f t="shared" ref="I21" si="16">F21+G21+H21</f>
        <v>435.02</v>
      </c>
      <c r="J21" s="65">
        <f t="shared" ref="J21:J24" si="17">F21</f>
        <v>86.52</v>
      </c>
      <c r="K21" s="43">
        <v>0</v>
      </c>
      <c r="L21" s="43"/>
      <c r="M21" s="43"/>
      <c r="N21" s="58">
        <f t="shared" ref="N21" si="18">J21+K21++L21</f>
        <v>86.52</v>
      </c>
      <c r="O21" s="40">
        <f t="shared" ref="O21:P24" si="19">F21-J21</f>
        <v>0</v>
      </c>
      <c r="P21" s="40">
        <f t="shared" si="19"/>
        <v>348.5</v>
      </c>
      <c r="Q21" s="43"/>
      <c r="R21" s="95">
        <f t="shared" ref="R21:R24" si="20">I21-N21</f>
        <v>348.5</v>
      </c>
    </row>
    <row r="22" spans="1:18" x14ac:dyDescent="0.25">
      <c r="A22" s="123" t="s">
        <v>169</v>
      </c>
      <c r="B22" s="124"/>
      <c r="C22" s="124"/>
      <c r="D22" s="124"/>
      <c r="E22" s="45" t="s">
        <v>25</v>
      </c>
      <c r="F22" s="59">
        <f>F20+F21</f>
        <v>142.62</v>
      </c>
      <c r="G22" s="59">
        <f t="shared" ref="G22:R22" si="21">G20+G21</f>
        <v>545</v>
      </c>
      <c r="H22" s="59">
        <f t="shared" si="21"/>
        <v>0</v>
      </c>
      <c r="I22" s="60">
        <f t="shared" si="21"/>
        <v>687.62</v>
      </c>
      <c r="J22" s="59">
        <f t="shared" si="21"/>
        <v>142.62</v>
      </c>
      <c r="K22" s="59">
        <f t="shared" si="21"/>
        <v>0</v>
      </c>
      <c r="L22" s="59">
        <f t="shared" si="21"/>
        <v>0</v>
      </c>
      <c r="M22" s="59"/>
      <c r="N22" s="60">
        <f t="shared" si="21"/>
        <v>257.92</v>
      </c>
      <c r="O22" s="59">
        <f t="shared" si="21"/>
        <v>0</v>
      </c>
      <c r="P22" s="59">
        <f t="shared" si="21"/>
        <v>348.5</v>
      </c>
      <c r="Q22" s="59">
        <f t="shared" si="21"/>
        <v>0</v>
      </c>
      <c r="R22" s="96">
        <f t="shared" si="21"/>
        <v>348.5</v>
      </c>
    </row>
    <row r="23" spans="1:18" ht="165.75" customHeight="1" x14ac:dyDescent="0.25">
      <c r="A23" s="129" t="s">
        <v>111</v>
      </c>
      <c r="B23" s="39" t="s">
        <v>112</v>
      </c>
      <c r="C23" s="42" t="s">
        <v>141</v>
      </c>
      <c r="D23" s="42" t="s">
        <v>75</v>
      </c>
      <c r="E23" s="45" t="s">
        <v>25</v>
      </c>
      <c r="F23" s="68">
        <v>56.1</v>
      </c>
      <c r="G23" s="68">
        <v>196.5</v>
      </c>
      <c r="H23" s="43"/>
      <c r="I23" s="69">
        <f>F23+G23+H23</f>
        <v>252.6</v>
      </c>
      <c r="J23" s="65">
        <f t="shared" si="17"/>
        <v>56.1</v>
      </c>
      <c r="K23" s="43">
        <v>196.5</v>
      </c>
      <c r="L23" s="43"/>
      <c r="M23" s="46" t="s">
        <v>55</v>
      </c>
      <c r="N23" s="62">
        <f t="shared" ref="N23" si="22">J23+K23+L23</f>
        <v>252.6</v>
      </c>
      <c r="O23" s="43">
        <f t="shared" si="19"/>
        <v>0</v>
      </c>
      <c r="P23" s="43">
        <f t="shared" si="19"/>
        <v>0</v>
      </c>
      <c r="Q23" s="43"/>
      <c r="R23" s="98">
        <f t="shared" si="20"/>
        <v>0</v>
      </c>
    </row>
    <row r="24" spans="1:18" ht="153" x14ac:dyDescent="0.25">
      <c r="A24" s="129"/>
      <c r="B24" s="39" t="s">
        <v>113</v>
      </c>
      <c r="C24" s="42" t="s">
        <v>142</v>
      </c>
      <c r="D24" s="42" t="s">
        <v>158</v>
      </c>
      <c r="E24" s="45" t="s">
        <v>25</v>
      </c>
      <c r="F24" s="43">
        <v>86.5</v>
      </c>
      <c r="G24" s="43">
        <v>348.5</v>
      </c>
      <c r="H24" s="43"/>
      <c r="I24" s="56">
        <f t="shared" ref="I24:I26" si="23">F24+G24+H24</f>
        <v>435</v>
      </c>
      <c r="J24" s="65">
        <f t="shared" si="17"/>
        <v>86.5</v>
      </c>
      <c r="K24" s="43">
        <v>348.5</v>
      </c>
      <c r="L24" s="43"/>
      <c r="M24" s="46" t="s">
        <v>55</v>
      </c>
      <c r="N24" s="58">
        <f t="shared" ref="N24" si="24">J24+K24++L24</f>
        <v>435</v>
      </c>
      <c r="O24" s="40">
        <f t="shared" si="19"/>
        <v>0</v>
      </c>
      <c r="P24" s="40">
        <f t="shared" si="19"/>
        <v>0</v>
      </c>
      <c r="Q24" s="43"/>
      <c r="R24" s="95">
        <f t="shared" si="20"/>
        <v>0</v>
      </c>
    </row>
    <row r="25" spans="1:18" x14ac:dyDescent="0.25">
      <c r="A25" s="126" t="s">
        <v>170</v>
      </c>
      <c r="B25" s="127"/>
      <c r="C25" s="127"/>
      <c r="D25" s="127"/>
      <c r="E25" s="45" t="s">
        <v>25</v>
      </c>
      <c r="F25" s="51">
        <f>F24+F23</f>
        <v>142.6</v>
      </c>
      <c r="G25" s="51">
        <f t="shared" ref="G25:Q25" si="25">G24+G23</f>
        <v>545</v>
      </c>
      <c r="H25" s="51">
        <f t="shared" si="25"/>
        <v>0</v>
      </c>
      <c r="I25" s="62">
        <f t="shared" si="25"/>
        <v>687.6</v>
      </c>
      <c r="J25" s="51">
        <f t="shared" si="25"/>
        <v>142.6</v>
      </c>
      <c r="K25" s="51">
        <f t="shared" si="25"/>
        <v>545</v>
      </c>
      <c r="L25" s="51">
        <f t="shared" si="25"/>
        <v>0</v>
      </c>
      <c r="M25" s="51"/>
      <c r="N25" s="62">
        <f t="shared" si="25"/>
        <v>687.6</v>
      </c>
      <c r="O25" s="51">
        <f t="shared" si="25"/>
        <v>0</v>
      </c>
      <c r="P25" s="51">
        <f t="shared" si="25"/>
        <v>0</v>
      </c>
      <c r="Q25" s="51">
        <f t="shared" si="25"/>
        <v>0</v>
      </c>
      <c r="R25" s="98">
        <f>R24+R23</f>
        <v>0</v>
      </c>
    </row>
    <row r="26" spans="1:18" ht="60" customHeight="1" x14ac:dyDescent="0.25">
      <c r="A26" s="129" t="s">
        <v>114</v>
      </c>
      <c r="B26" s="50" t="s">
        <v>115</v>
      </c>
      <c r="C26" s="42" t="s">
        <v>143</v>
      </c>
      <c r="D26" s="42" t="s">
        <v>158</v>
      </c>
      <c r="E26" s="45" t="s">
        <v>25</v>
      </c>
      <c r="F26" s="43">
        <v>86.5</v>
      </c>
      <c r="G26" s="43">
        <v>348.5</v>
      </c>
      <c r="H26" s="43"/>
      <c r="I26" s="56">
        <f t="shared" si="23"/>
        <v>435</v>
      </c>
      <c r="J26" s="65">
        <f>F26</f>
        <v>86.5</v>
      </c>
      <c r="K26" s="43">
        <v>0</v>
      </c>
      <c r="L26" s="43"/>
      <c r="M26" s="43"/>
      <c r="N26" s="62"/>
      <c r="O26" s="43"/>
      <c r="P26" s="43"/>
      <c r="Q26" s="43"/>
      <c r="R26" s="98">
        <f t="shared" ref="R26" si="26">I26-N26</f>
        <v>435</v>
      </c>
    </row>
    <row r="27" spans="1:18" ht="100.5" customHeight="1" x14ac:dyDescent="0.25">
      <c r="A27" s="129"/>
      <c r="B27" s="39" t="s">
        <v>116</v>
      </c>
      <c r="C27" s="42" t="s">
        <v>144</v>
      </c>
      <c r="D27" s="42" t="s">
        <v>161</v>
      </c>
      <c r="E27" s="45" t="s">
        <v>25</v>
      </c>
      <c r="F27" s="43">
        <v>56.1</v>
      </c>
      <c r="G27" s="43">
        <v>196.5</v>
      </c>
      <c r="H27" s="43"/>
      <c r="I27" s="69">
        <f>F27+G27+H27</f>
        <v>252.6</v>
      </c>
      <c r="J27" s="65">
        <f>F27</f>
        <v>56.1</v>
      </c>
      <c r="K27" s="43">
        <v>0</v>
      </c>
      <c r="L27" s="43"/>
      <c r="M27" s="43"/>
      <c r="N27" s="62">
        <f>J27+K27+L27</f>
        <v>56.1</v>
      </c>
      <c r="O27" s="43">
        <f>F27-J27</f>
        <v>0</v>
      </c>
      <c r="P27" s="43">
        <f>G27-K27</f>
        <v>196.5</v>
      </c>
      <c r="Q27" s="43"/>
      <c r="R27" s="98">
        <f>I27-N27</f>
        <v>196.5</v>
      </c>
    </row>
    <row r="28" spans="1:18" ht="84.75" customHeight="1" x14ac:dyDescent="0.25">
      <c r="A28" s="129"/>
      <c r="B28" s="39" t="s">
        <v>117</v>
      </c>
      <c r="C28" s="42" t="s">
        <v>145</v>
      </c>
      <c r="D28" s="36" t="s">
        <v>162</v>
      </c>
      <c r="E28" s="45" t="s">
        <v>25</v>
      </c>
      <c r="F28" s="43">
        <v>86.5</v>
      </c>
      <c r="G28" s="43">
        <v>348.5</v>
      </c>
      <c r="H28" s="43"/>
      <c r="I28" s="69">
        <f>F28+G28+H28</f>
        <v>435</v>
      </c>
      <c r="J28" s="65">
        <f t="shared" ref="J28:J30" si="27">F28</f>
        <v>86.5</v>
      </c>
      <c r="K28" s="43">
        <v>0</v>
      </c>
      <c r="L28" s="43"/>
      <c r="M28" s="43"/>
      <c r="N28" s="62">
        <f>J28+K28+L28</f>
        <v>86.5</v>
      </c>
      <c r="O28" s="43">
        <f t="shared" ref="O28:P29" si="28">F28-J28</f>
        <v>0</v>
      </c>
      <c r="P28" s="43">
        <f t="shared" si="28"/>
        <v>348.5</v>
      </c>
      <c r="Q28" s="43"/>
      <c r="R28" s="98">
        <f>I28-N28</f>
        <v>348.5</v>
      </c>
    </row>
    <row r="29" spans="1:18" ht="52.5" customHeight="1" x14ac:dyDescent="0.25">
      <c r="A29" s="129"/>
      <c r="B29" s="42" t="s">
        <v>118</v>
      </c>
      <c r="C29" s="42" t="s">
        <v>146</v>
      </c>
      <c r="D29" s="45" t="s">
        <v>75</v>
      </c>
      <c r="E29" s="45" t="s">
        <v>25</v>
      </c>
      <c r="F29" s="43">
        <v>56.1</v>
      </c>
      <c r="G29" s="43">
        <v>196.5</v>
      </c>
      <c r="H29" s="43"/>
      <c r="I29" s="69">
        <f>F29+G29+H29</f>
        <v>252.6</v>
      </c>
      <c r="J29" s="65">
        <f t="shared" si="27"/>
        <v>56.1</v>
      </c>
      <c r="K29" s="43">
        <v>0</v>
      </c>
      <c r="L29" s="43"/>
      <c r="M29" s="43"/>
      <c r="N29" s="62">
        <f>J29+K29+L29</f>
        <v>56.1</v>
      </c>
      <c r="O29" s="43">
        <f t="shared" si="28"/>
        <v>0</v>
      </c>
      <c r="P29" s="43">
        <f t="shared" si="28"/>
        <v>196.5</v>
      </c>
      <c r="Q29" s="43"/>
      <c r="R29" s="98">
        <f>I29-N29</f>
        <v>196.5</v>
      </c>
    </row>
    <row r="30" spans="1:18" ht="83.25" customHeight="1" x14ac:dyDescent="0.25">
      <c r="A30" s="129"/>
      <c r="B30" s="39" t="s">
        <v>119</v>
      </c>
      <c r="C30" s="42" t="s">
        <v>76</v>
      </c>
      <c r="D30" s="42" t="s">
        <v>158</v>
      </c>
      <c r="E30" s="45" t="s">
        <v>25</v>
      </c>
      <c r="F30" s="43">
        <v>56.1</v>
      </c>
      <c r="G30" s="43">
        <v>196.5</v>
      </c>
      <c r="H30" s="43"/>
      <c r="I30" s="69">
        <f>F30+G30+H30</f>
        <v>252.6</v>
      </c>
      <c r="J30" s="65">
        <f t="shared" si="27"/>
        <v>56.1</v>
      </c>
      <c r="K30" s="43">
        <v>10</v>
      </c>
      <c r="L30" s="43">
        <v>0</v>
      </c>
      <c r="M30" s="43" t="s">
        <v>61</v>
      </c>
      <c r="N30" s="62">
        <f>J30+K30+L30</f>
        <v>66.099999999999994</v>
      </c>
      <c r="O30" s="43">
        <f t="shared" ref="O30:P30" si="29">F30-J30</f>
        <v>0</v>
      </c>
      <c r="P30" s="43">
        <f t="shared" si="29"/>
        <v>186.5</v>
      </c>
      <c r="Q30" s="43"/>
      <c r="R30" s="98">
        <f>I30-N30</f>
        <v>186.5</v>
      </c>
    </row>
    <row r="31" spans="1:18" ht="30" customHeight="1" x14ac:dyDescent="0.25">
      <c r="A31" s="123" t="s">
        <v>173</v>
      </c>
      <c r="B31" s="124"/>
      <c r="C31" s="124"/>
      <c r="D31" s="124"/>
      <c r="E31" s="45" t="s">
        <v>25</v>
      </c>
      <c r="F31" s="51">
        <f>F30+F29+F28+F27++F26</f>
        <v>341.29999999999995</v>
      </c>
      <c r="G31" s="51">
        <f t="shared" ref="G31:R31" si="30">G30+G29+G28+G27++G26</f>
        <v>1286.5</v>
      </c>
      <c r="H31" s="51">
        <f t="shared" si="30"/>
        <v>0</v>
      </c>
      <c r="I31" s="62">
        <f t="shared" si="30"/>
        <v>1627.8</v>
      </c>
      <c r="J31" s="51">
        <f t="shared" si="30"/>
        <v>341.29999999999995</v>
      </c>
      <c r="K31" s="51">
        <f t="shared" si="30"/>
        <v>10</v>
      </c>
      <c r="L31" s="51">
        <f t="shared" si="30"/>
        <v>0</v>
      </c>
      <c r="M31" s="51"/>
      <c r="N31" s="62">
        <f t="shared" si="30"/>
        <v>264.8</v>
      </c>
      <c r="O31" s="51">
        <f t="shared" si="30"/>
        <v>0</v>
      </c>
      <c r="P31" s="51">
        <f t="shared" si="30"/>
        <v>928</v>
      </c>
      <c r="Q31" s="51">
        <f t="shared" si="30"/>
        <v>0</v>
      </c>
      <c r="R31" s="98">
        <f t="shared" si="30"/>
        <v>1363</v>
      </c>
    </row>
    <row r="32" spans="1:18" ht="27.75" customHeight="1" x14ac:dyDescent="0.25">
      <c r="A32" s="123" t="s">
        <v>174</v>
      </c>
      <c r="B32" s="124"/>
      <c r="C32" s="124"/>
      <c r="D32" s="124"/>
      <c r="E32" s="45" t="s">
        <v>25</v>
      </c>
      <c r="F32" s="51">
        <f>F31+F25+F22</f>
        <v>626.52</v>
      </c>
      <c r="G32" s="51">
        <f t="shared" ref="G32:R32" si="31">G31+G25+G22</f>
        <v>2376.5</v>
      </c>
      <c r="H32" s="51">
        <f t="shared" si="31"/>
        <v>0</v>
      </c>
      <c r="I32" s="62">
        <f t="shared" si="31"/>
        <v>3003.02</v>
      </c>
      <c r="J32" s="51">
        <f t="shared" si="31"/>
        <v>626.52</v>
      </c>
      <c r="K32" s="51">
        <f t="shared" si="31"/>
        <v>555</v>
      </c>
      <c r="L32" s="51">
        <f t="shared" si="31"/>
        <v>0</v>
      </c>
      <c r="M32" s="51"/>
      <c r="N32" s="62">
        <f t="shared" si="31"/>
        <v>1210.3200000000002</v>
      </c>
      <c r="O32" s="51">
        <f t="shared" si="31"/>
        <v>0</v>
      </c>
      <c r="P32" s="51">
        <f t="shared" si="31"/>
        <v>1276.5</v>
      </c>
      <c r="Q32" s="51">
        <f t="shared" si="31"/>
        <v>0</v>
      </c>
      <c r="R32" s="98">
        <f t="shared" si="31"/>
        <v>1711.5</v>
      </c>
    </row>
    <row r="33" spans="1:18" x14ac:dyDescent="0.25">
      <c r="A33" s="114" t="s">
        <v>120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6"/>
    </row>
    <row r="34" spans="1:18" ht="80.25" customHeight="1" x14ac:dyDescent="0.25">
      <c r="A34" s="130" t="s">
        <v>121</v>
      </c>
      <c r="B34" s="39" t="s">
        <v>122</v>
      </c>
      <c r="C34" s="42" t="s">
        <v>147</v>
      </c>
      <c r="D34" s="42">
        <v>2015</v>
      </c>
      <c r="E34" s="45" t="s">
        <v>25</v>
      </c>
      <c r="F34" s="43">
        <v>42</v>
      </c>
      <c r="G34" s="43">
        <v>50</v>
      </c>
      <c r="H34" s="43"/>
      <c r="I34" s="70">
        <f>F34+G34</f>
        <v>92</v>
      </c>
      <c r="J34" s="43">
        <f>F34</f>
        <v>42</v>
      </c>
      <c r="K34" s="43">
        <v>0</v>
      </c>
      <c r="L34" s="43"/>
      <c r="M34" s="43"/>
      <c r="N34" s="62">
        <f>J34+K34+L34</f>
        <v>42</v>
      </c>
      <c r="O34" s="43">
        <f>F34-J34</f>
        <v>0</v>
      </c>
      <c r="P34" s="43">
        <f>G34-K34</f>
        <v>50</v>
      </c>
      <c r="Q34" s="43"/>
      <c r="R34" s="98">
        <f>I34-N34</f>
        <v>50</v>
      </c>
    </row>
    <row r="35" spans="1:18" ht="63.75" x14ac:dyDescent="0.25">
      <c r="A35" s="130"/>
      <c r="B35" s="39" t="s">
        <v>123</v>
      </c>
      <c r="C35" s="42" t="s">
        <v>148</v>
      </c>
      <c r="D35" s="42" t="s">
        <v>163</v>
      </c>
      <c r="E35" s="45" t="s">
        <v>25</v>
      </c>
      <c r="F35" s="43">
        <v>42</v>
      </c>
      <c r="G35" s="43">
        <v>0</v>
      </c>
      <c r="H35" s="43"/>
      <c r="I35" s="70">
        <f t="shared" ref="I35:I37" si="32">F35+G35</f>
        <v>42</v>
      </c>
      <c r="J35" s="43">
        <f t="shared" ref="J35:J49" si="33">F35</f>
        <v>42</v>
      </c>
      <c r="K35" s="43">
        <v>0</v>
      </c>
      <c r="L35" s="43"/>
      <c r="M35" s="43"/>
      <c r="N35" s="62">
        <f t="shared" ref="N35:N39" si="34">J35+K35+L35</f>
        <v>42</v>
      </c>
      <c r="O35" s="43">
        <f t="shared" ref="O35:O39" si="35">F35-J35</f>
        <v>0</v>
      </c>
      <c r="P35" s="43">
        <f t="shared" ref="P35:P39" si="36">G35-K35</f>
        <v>0</v>
      </c>
      <c r="Q35" s="43"/>
      <c r="R35" s="98">
        <f t="shared" ref="R35:R39" si="37">I35-N35</f>
        <v>0</v>
      </c>
    </row>
    <row r="36" spans="1:18" ht="89.25" x14ac:dyDescent="0.25">
      <c r="A36" s="130"/>
      <c r="B36" s="39" t="s">
        <v>124</v>
      </c>
      <c r="C36" s="42" t="s">
        <v>149</v>
      </c>
      <c r="D36" s="42" t="s">
        <v>159</v>
      </c>
      <c r="E36" s="45" t="s">
        <v>25</v>
      </c>
      <c r="F36" s="43">
        <v>42</v>
      </c>
      <c r="G36" s="43">
        <v>0</v>
      </c>
      <c r="H36" s="43"/>
      <c r="I36" s="70">
        <f t="shared" si="32"/>
        <v>42</v>
      </c>
      <c r="J36" s="43">
        <f t="shared" si="33"/>
        <v>42</v>
      </c>
      <c r="K36" s="43">
        <v>0</v>
      </c>
      <c r="L36" s="43"/>
      <c r="M36" s="46"/>
      <c r="N36" s="62">
        <f t="shared" si="34"/>
        <v>42</v>
      </c>
      <c r="O36" s="43">
        <f t="shared" si="35"/>
        <v>0</v>
      </c>
      <c r="P36" s="43">
        <f t="shared" si="36"/>
        <v>0</v>
      </c>
      <c r="Q36" s="43"/>
      <c r="R36" s="98">
        <f t="shared" si="37"/>
        <v>0</v>
      </c>
    </row>
    <row r="37" spans="1:18" ht="89.25" x14ac:dyDescent="0.25">
      <c r="A37" s="130"/>
      <c r="B37" s="39" t="s">
        <v>125</v>
      </c>
      <c r="C37" s="42" t="s">
        <v>150</v>
      </c>
      <c r="D37" s="53" t="s">
        <v>159</v>
      </c>
      <c r="E37" s="45" t="s">
        <v>25</v>
      </c>
      <c r="F37" s="43">
        <v>42</v>
      </c>
      <c r="G37" s="43">
        <v>0</v>
      </c>
      <c r="H37" s="43"/>
      <c r="I37" s="70">
        <f t="shared" si="32"/>
        <v>42</v>
      </c>
      <c r="J37" s="43">
        <f t="shared" si="33"/>
        <v>42</v>
      </c>
      <c r="K37" s="43">
        <v>0</v>
      </c>
      <c r="L37" s="43"/>
      <c r="M37" s="43"/>
      <c r="N37" s="62">
        <f t="shared" si="34"/>
        <v>42</v>
      </c>
      <c r="O37" s="43">
        <f t="shared" si="35"/>
        <v>0</v>
      </c>
      <c r="P37" s="43">
        <f t="shared" si="36"/>
        <v>0</v>
      </c>
      <c r="Q37" s="43"/>
      <c r="R37" s="98">
        <f t="shared" si="37"/>
        <v>0</v>
      </c>
    </row>
    <row r="38" spans="1:18" ht="140.25" x14ac:dyDescent="0.25">
      <c r="A38" s="130"/>
      <c r="B38" s="39" t="s">
        <v>126</v>
      </c>
      <c r="C38" s="42" t="s">
        <v>147</v>
      </c>
      <c r="D38" s="53" t="s">
        <v>164</v>
      </c>
      <c r="E38" s="45" t="s">
        <v>25</v>
      </c>
      <c r="F38" s="43">
        <v>56.1</v>
      </c>
      <c r="G38" s="43">
        <v>196.5</v>
      </c>
      <c r="H38" s="43"/>
      <c r="I38" s="70">
        <f>F38+G38+H38</f>
        <v>252.6</v>
      </c>
      <c r="J38" s="43">
        <f t="shared" si="33"/>
        <v>56.1</v>
      </c>
      <c r="K38" s="43">
        <v>0</v>
      </c>
      <c r="L38" s="43"/>
      <c r="M38" s="43"/>
      <c r="N38" s="62">
        <f>J38+K38+L38</f>
        <v>56.1</v>
      </c>
      <c r="O38" s="43">
        <f t="shared" si="35"/>
        <v>0</v>
      </c>
      <c r="P38" s="43">
        <f t="shared" si="36"/>
        <v>196.5</v>
      </c>
      <c r="Q38" s="43"/>
      <c r="R38" s="98">
        <f>I38-N38</f>
        <v>196.5</v>
      </c>
    </row>
    <row r="39" spans="1:18" ht="89.25" x14ac:dyDescent="0.25">
      <c r="A39" s="130"/>
      <c r="B39" s="39" t="s">
        <v>127</v>
      </c>
      <c r="C39" s="42" t="s">
        <v>151</v>
      </c>
      <c r="D39" s="53" t="s">
        <v>159</v>
      </c>
      <c r="E39" s="45" t="s">
        <v>25</v>
      </c>
      <c r="F39" s="43">
        <v>42</v>
      </c>
      <c r="G39" s="43">
        <v>0</v>
      </c>
      <c r="H39" s="43"/>
      <c r="I39" s="70">
        <f>F39+G39+H39</f>
        <v>42</v>
      </c>
      <c r="J39" s="43">
        <f t="shared" si="33"/>
        <v>42</v>
      </c>
      <c r="K39" s="43">
        <v>0</v>
      </c>
      <c r="L39" s="43"/>
      <c r="M39" s="43"/>
      <c r="N39" s="62">
        <f t="shared" si="34"/>
        <v>42</v>
      </c>
      <c r="O39" s="43">
        <f t="shared" si="35"/>
        <v>0</v>
      </c>
      <c r="P39" s="43">
        <f t="shared" si="36"/>
        <v>0</v>
      </c>
      <c r="Q39" s="43"/>
      <c r="R39" s="98">
        <f t="shared" si="37"/>
        <v>0</v>
      </c>
    </row>
    <row r="40" spans="1:18" ht="22.5" customHeight="1" x14ac:dyDescent="0.25">
      <c r="A40" s="123" t="s">
        <v>175</v>
      </c>
      <c r="B40" s="124"/>
      <c r="C40" s="124"/>
      <c r="D40" s="124"/>
      <c r="E40" s="45" t="s">
        <v>25</v>
      </c>
      <c r="F40" s="51">
        <f>F34+F35+F36++F37+F38+F39</f>
        <v>266.10000000000002</v>
      </c>
      <c r="G40" s="51">
        <f t="shared" ref="G40:R40" si="38">G34+G35+G36++G37+G38+G39</f>
        <v>246.5</v>
      </c>
      <c r="H40" s="51">
        <f t="shared" si="38"/>
        <v>0</v>
      </c>
      <c r="I40" s="62">
        <f t="shared" si="38"/>
        <v>512.6</v>
      </c>
      <c r="J40" s="51">
        <f t="shared" si="38"/>
        <v>266.10000000000002</v>
      </c>
      <c r="K40" s="51">
        <f t="shared" si="38"/>
        <v>0</v>
      </c>
      <c r="L40" s="51">
        <f t="shared" si="38"/>
        <v>0</v>
      </c>
      <c r="M40" s="51"/>
      <c r="N40" s="62">
        <f t="shared" si="38"/>
        <v>266.10000000000002</v>
      </c>
      <c r="O40" s="51">
        <f t="shared" si="38"/>
        <v>0</v>
      </c>
      <c r="P40" s="51">
        <f t="shared" si="38"/>
        <v>246.5</v>
      </c>
      <c r="Q40" s="51">
        <f t="shared" si="38"/>
        <v>0</v>
      </c>
      <c r="R40" s="98">
        <f t="shared" si="38"/>
        <v>246.5</v>
      </c>
    </row>
    <row r="41" spans="1:18" ht="242.25" x14ac:dyDescent="0.25">
      <c r="A41" s="129" t="s">
        <v>128</v>
      </c>
      <c r="B41" s="50" t="s">
        <v>129</v>
      </c>
      <c r="C41" s="42" t="s">
        <v>72</v>
      </c>
      <c r="D41" s="42" t="s">
        <v>165</v>
      </c>
      <c r="E41" s="45" t="s">
        <v>25</v>
      </c>
      <c r="F41" s="43">
        <v>0</v>
      </c>
      <c r="G41" s="43">
        <v>21</v>
      </c>
      <c r="H41" s="43"/>
      <c r="I41" s="70">
        <f t="shared" ref="I41:I46" si="39">F41+G41+H41</f>
        <v>21</v>
      </c>
      <c r="J41" s="43">
        <f t="shared" si="33"/>
        <v>0</v>
      </c>
      <c r="K41" s="43">
        <v>21</v>
      </c>
      <c r="L41" s="43"/>
      <c r="M41" s="43" t="s">
        <v>81</v>
      </c>
      <c r="N41" s="62">
        <f t="shared" ref="N41:N46" si="40">J41+K41++L41</f>
        <v>21</v>
      </c>
      <c r="O41" s="43">
        <f t="shared" ref="O41:P46" si="41">F41-J41</f>
        <v>0</v>
      </c>
      <c r="P41" s="43">
        <f t="shared" si="41"/>
        <v>0</v>
      </c>
      <c r="Q41" s="43"/>
      <c r="R41" s="98">
        <f t="shared" ref="R41:R46" si="42">I41-N41</f>
        <v>0</v>
      </c>
    </row>
    <row r="42" spans="1:18" ht="76.5" x14ac:dyDescent="0.25">
      <c r="A42" s="129"/>
      <c r="B42" s="50" t="s">
        <v>130</v>
      </c>
      <c r="C42" s="42" t="s">
        <v>73</v>
      </c>
      <c r="D42" s="42" t="s">
        <v>165</v>
      </c>
      <c r="E42" s="45" t="s">
        <v>25</v>
      </c>
      <c r="F42" s="43">
        <v>48</v>
      </c>
      <c r="G42" s="43">
        <v>1388.52</v>
      </c>
      <c r="H42" s="43"/>
      <c r="I42" s="70">
        <f t="shared" si="39"/>
        <v>1436.52</v>
      </c>
      <c r="J42" s="43">
        <f t="shared" si="33"/>
        <v>48</v>
      </c>
      <c r="K42" s="43">
        <v>728</v>
      </c>
      <c r="L42" s="43"/>
      <c r="M42" s="43" t="s">
        <v>61</v>
      </c>
      <c r="N42" s="62">
        <f t="shared" si="40"/>
        <v>776</v>
      </c>
      <c r="O42" s="43">
        <f t="shared" si="41"/>
        <v>0</v>
      </c>
      <c r="P42" s="43">
        <f t="shared" si="41"/>
        <v>660.52</v>
      </c>
      <c r="Q42" s="43"/>
      <c r="R42" s="98">
        <f t="shared" si="42"/>
        <v>660.52</v>
      </c>
    </row>
    <row r="43" spans="1:18" ht="89.25" x14ac:dyDescent="0.25">
      <c r="A43" s="129"/>
      <c r="B43" s="50" t="s">
        <v>131</v>
      </c>
      <c r="C43" s="42" t="s">
        <v>72</v>
      </c>
      <c r="D43" s="42" t="s">
        <v>159</v>
      </c>
      <c r="E43" s="45" t="s">
        <v>25</v>
      </c>
      <c r="F43" s="43">
        <v>0</v>
      </c>
      <c r="G43" s="43">
        <v>96</v>
      </c>
      <c r="H43" s="43"/>
      <c r="I43" s="70">
        <f t="shared" si="39"/>
        <v>96</v>
      </c>
      <c r="J43" s="43">
        <f t="shared" si="33"/>
        <v>0</v>
      </c>
      <c r="K43" s="43">
        <v>96</v>
      </c>
      <c r="L43" s="43"/>
      <c r="M43" s="43" t="s">
        <v>61</v>
      </c>
      <c r="N43" s="62">
        <f t="shared" si="40"/>
        <v>96</v>
      </c>
      <c r="O43" s="43">
        <f t="shared" si="41"/>
        <v>0</v>
      </c>
      <c r="P43" s="43">
        <f t="shared" si="41"/>
        <v>0</v>
      </c>
      <c r="Q43" s="43"/>
      <c r="R43" s="98">
        <f t="shared" si="42"/>
        <v>0</v>
      </c>
    </row>
    <row r="44" spans="1:18" ht="24.75" customHeight="1" x14ac:dyDescent="0.25">
      <c r="A44" s="123" t="s">
        <v>176</v>
      </c>
      <c r="B44" s="124"/>
      <c r="C44" s="124"/>
      <c r="D44" s="124"/>
      <c r="E44" s="45" t="s">
        <v>25</v>
      </c>
      <c r="F44" s="51">
        <f>F43+F42+F41</f>
        <v>48</v>
      </c>
      <c r="G44" s="51">
        <f t="shared" ref="G44:R44" si="43">G43+G42+G41</f>
        <v>1505.52</v>
      </c>
      <c r="H44" s="51">
        <f t="shared" si="43"/>
        <v>0</v>
      </c>
      <c r="I44" s="62">
        <f t="shared" si="43"/>
        <v>1553.52</v>
      </c>
      <c r="J44" s="51">
        <f t="shared" si="43"/>
        <v>48</v>
      </c>
      <c r="K44" s="51">
        <f t="shared" si="43"/>
        <v>845</v>
      </c>
      <c r="L44" s="51">
        <f t="shared" si="43"/>
        <v>0</v>
      </c>
      <c r="M44" s="51"/>
      <c r="N44" s="62">
        <f t="shared" si="43"/>
        <v>893</v>
      </c>
      <c r="O44" s="51">
        <f t="shared" si="43"/>
        <v>0</v>
      </c>
      <c r="P44" s="51">
        <f t="shared" si="43"/>
        <v>660.52</v>
      </c>
      <c r="Q44" s="51">
        <f t="shared" si="43"/>
        <v>0</v>
      </c>
      <c r="R44" s="98">
        <f t="shared" si="43"/>
        <v>660.52</v>
      </c>
    </row>
    <row r="45" spans="1:18" ht="120" customHeight="1" x14ac:dyDescent="0.25">
      <c r="A45" s="129" t="s">
        <v>132</v>
      </c>
      <c r="B45" s="50" t="s">
        <v>133</v>
      </c>
      <c r="C45" s="49" t="s">
        <v>152</v>
      </c>
      <c r="D45" s="42" t="s">
        <v>75</v>
      </c>
      <c r="E45" s="45" t="s">
        <v>25</v>
      </c>
      <c r="F45" s="43">
        <v>72</v>
      </c>
      <c r="G45" s="43">
        <v>327</v>
      </c>
      <c r="H45" s="43"/>
      <c r="I45" s="70">
        <f t="shared" si="39"/>
        <v>399</v>
      </c>
      <c r="J45" s="43">
        <f t="shared" si="33"/>
        <v>72</v>
      </c>
      <c r="K45" s="43">
        <v>327</v>
      </c>
      <c r="L45" s="43"/>
      <c r="M45" s="43" t="s">
        <v>61</v>
      </c>
      <c r="N45" s="62">
        <f t="shared" si="40"/>
        <v>399</v>
      </c>
      <c r="O45" s="43">
        <f t="shared" si="41"/>
        <v>0</v>
      </c>
      <c r="P45" s="43">
        <f t="shared" si="41"/>
        <v>0</v>
      </c>
      <c r="Q45" s="43"/>
      <c r="R45" s="98">
        <f t="shared" si="42"/>
        <v>0</v>
      </c>
    </row>
    <row r="46" spans="1:18" ht="243.75" customHeight="1" x14ac:dyDescent="0.25">
      <c r="A46" s="129"/>
      <c r="B46" s="42" t="s">
        <v>134</v>
      </c>
      <c r="C46" s="42" t="s">
        <v>153</v>
      </c>
      <c r="D46" s="42" t="s">
        <v>159</v>
      </c>
      <c r="E46" s="45" t="s">
        <v>25</v>
      </c>
      <c r="F46" s="43">
        <v>72</v>
      </c>
      <c r="G46" s="43">
        <v>327</v>
      </c>
      <c r="H46" s="43"/>
      <c r="I46" s="70">
        <f t="shared" si="39"/>
        <v>399</v>
      </c>
      <c r="J46" s="43">
        <f t="shared" si="33"/>
        <v>72</v>
      </c>
      <c r="K46" s="43">
        <v>156.19999999999999</v>
      </c>
      <c r="L46" s="43"/>
      <c r="M46" s="52" t="s">
        <v>245</v>
      </c>
      <c r="N46" s="70">
        <f t="shared" si="40"/>
        <v>228.2</v>
      </c>
      <c r="O46" s="43">
        <f t="shared" si="41"/>
        <v>0</v>
      </c>
      <c r="P46" s="43">
        <f t="shared" si="41"/>
        <v>170.8</v>
      </c>
      <c r="Q46" s="43"/>
      <c r="R46" s="100">
        <f t="shared" si="42"/>
        <v>170.8</v>
      </c>
    </row>
    <row r="47" spans="1:18" ht="22.5" customHeight="1" x14ac:dyDescent="0.25">
      <c r="A47" s="123" t="s">
        <v>177</v>
      </c>
      <c r="B47" s="124"/>
      <c r="C47" s="124"/>
      <c r="D47" s="124"/>
      <c r="E47" s="45" t="s">
        <v>25</v>
      </c>
      <c r="F47" s="51">
        <f>F46++F45</f>
        <v>144</v>
      </c>
      <c r="G47" s="51">
        <f t="shared" ref="G47:Q47" si="44">G46++G45</f>
        <v>654</v>
      </c>
      <c r="H47" s="51">
        <f t="shared" si="44"/>
        <v>0</v>
      </c>
      <c r="I47" s="62">
        <f t="shared" si="44"/>
        <v>798</v>
      </c>
      <c r="J47" s="51">
        <f t="shared" si="44"/>
        <v>144</v>
      </c>
      <c r="K47" s="51">
        <f t="shared" si="44"/>
        <v>483.2</v>
      </c>
      <c r="L47" s="51">
        <f t="shared" si="44"/>
        <v>0</v>
      </c>
      <c r="M47" s="51"/>
      <c r="N47" s="62">
        <f t="shared" si="44"/>
        <v>627.20000000000005</v>
      </c>
      <c r="O47" s="51">
        <f t="shared" si="44"/>
        <v>0</v>
      </c>
      <c r="P47" s="51">
        <f t="shared" si="44"/>
        <v>170.8</v>
      </c>
      <c r="Q47" s="51">
        <f t="shared" si="44"/>
        <v>0</v>
      </c>
      <c r="R47" s="98">
        <f>R46+R45</f>
        <v>170.8</v>
      </c>
    </row>
    <row r="48" spans="1:18" ht="165" customHeight="1" x14ac:dyDescent="0.25">
      <c r="A48" s="97" t="s">
        <v>135</v>
      </c>
      <c r="B48" s="50" t="s">
        <v>136</v>
      </c>
      <c r="C48" s="42" t="s">
        <v>74</v>
      </c>
      <c r="D48" s="42" t="s">
        <v>158</v>
      </c>
      <c r="E48" s="45" t="s">
        <v>25</v>
      </c>
      <c r="F48" s="43">
        <v>56</v>
      </c>
      <c r="G48" s="43">
        <v>260000</v>
      </c>
      <c r="H48" s="43"/>
      <c r="I48" s="70">
        <f t="shared" ref="I48:I49" si="45">F48+G48+H48</f>
        <v>260056</v>
      </c>
      <c r="J48" s="43">
        <f t="shared" si="33"/>
        <v>56</v>
      </c>
      <c r="K48" s="43">
        <v>260000</v>
      </c>
      <c r="L48" s="43"/>
      <c r="M48" s="53" t="s">
        <v>55</v>
      </c>
      <c r="N48" s="62">
        <f t="shared" ref="N48:N49" si="46">J48+K48++L48</f>
        <v>260056</v>
      </c>
      <c r="O48" s="43">
        <f t="shared" ref="O48:P48" si="47">F48-J48</f>
        <v>0</v>
      </c>
      <c r="P48" s="43">
        <f t="shared" si="47"/>
        <v>0</v>
      </c>
      <c r="Q48" s="43"/>
      <c r="R48" s="98">
        <f t="shared" ref="R48:R49" si="48">I48-N48</f>
        <v>0</v>
      </c>
    </row>
    <row r="49" spans="1:18" ht="35.25" customHeight="1" x14ac:dyDescent="0.25">
      <c r="A49" s="123" t="s">
        <v>178</v>
      </c>
      <c r="B49" s="124"/>
      <c r="C49" s="124"/>
      <c r="D49" s="124"/>
      <c r="E49" s="45" t="s">
        <v>25</v>
      </c>
      <c r="F49" s="51">
        <v>56</v>
      </c>
      <c r="G49" s="51">
        <v>260000</v>
      </c>
      <c r="H49" s="51"/>
      <c r="I49" s="70">
        <f t="shared" si="45"/>
        <v>260056</v>
      </c>
      <c r="J49" s="51">
        <f t="shared" si="33"/>
        <v>56</v>
      </c>
      <c r="K49" s="51">
        <v>260000</v>
      </c>
      <c r="L49" s="51"/>
      <c r="M49" s="54"/>
      <c r="N49" s="62">
        <f t="shared" si="46"/>
        <v>260056</v>
      </c>
      <c r="O49" s="51">
        <f t="shared" ref="O49" si="49">F49-J49</f>
        <v>0</v>
      </c>
      <c r="P49" s="51">
        <f t="shared" ref="P49" si="50">G49-K49</f>
        <v>0</v>
      </c>
      <c r="Q49" s="51"/>
      <c r="R49" s="98">
        <f t="shared" si="48"/>
        <v>0</v>
      </c>
    </row>
    <row r="50" spans="1:18" ht="35.25" customHeight="1" x14ac:dyDescent="0.25">
      <c r="A50" s="123" t="s">
        <v>179</v>
      </c>
      <c r="B50" s="124"/>
      <c r="C50" s="124"/>
      <c r="D50" s="124"/>
      <c r="E50" s="45" t="s">
        <v>25</v>
      </c>
      <c r="F50" s="51">
        <f>F49+F47+F44+F40</f>
        <v>514.1</v>
      </c>
      <c r="G50" s="51">
        <f t="shared" ref="G50:R50" si="51">G49+G47+G44+G40</f>
        <v>262406.02</v>
      </c>
      <c r="H50" s="51">
        <f t="shared" si="51"/>
        <v>0</v>
      </c>
      <c r="I50" s="62">
        <f t="shared" si="51"/>
        <v>262920.12</v>
      </c>
      <c r="J50" s="51">
        <f t="shared" si="51"/>
        <v>514.1</v>
      </c>
      <c r="K50" s="51">
        <f t="shared" si="51"/>
        <v>261328.2</v>
      </c>
      <c r="L50" s="51">
        <f t="shared" si="51"/>
        <v>0</v>
      </c>
      <c r="M50" s="51"/>
      <c r="N50" s="62">
        <f t="shared" si="51"/>
        <v>261842.30000000002</v>
      </c>
      <c r="O50" s="51">
        <f t="shared" si="51"/>
        <v>0</v>
      </c>
      <c r="P50" s="51">
        <f t="shared" si="51"/>
        <v>1077.82</v>
      </c>
      <c r="Q50" s="51">
        <f t="shared" si="51"/>
        <v>0</v>
      </c>
      <c r="R50" s="98">
        <f t="shared" si="51"/>
        <v>1077.82</v>
      </c>
    </row>
    <row r="51" spans="1:18" ht="44.25" customHeight="1" thickBot="1" x14ac:dyDescent="0.3">
      <c r="A51" s="131" t="s">
        <v>180</v>
      </c>
      <c r="B51" s="132"/>
      <c r="C51" s="132"/>
      <c r="D51" s="132"/>
      <c r="E51" s="101" t="s">
        <v>25</v>
      </c>
      <c r="F51" s="102">
        <f>F50+F32+F18</f>
        <v>1809.34</v>
      </c>
      <c r="G51" s="102">
        <f>G50+G32+G18</f>
        <v>267238.02</v>
      </c>
      <c r="H51" s="102">
        <f t="shared" ref="H51:R51" si="52">H50+H32+H18</f>
        <v>0</v>
      </c>
      <c r="I51" s="103">
        <f t="shared" si="52"/>
        <v>269047.36</v>
      </c>
      <c r="J51" s="102">
        <f t="shared" si="52"/>
        <v>1809.34</v>
      </c>
      <c r="K51" s="102">
        <f t="shared" si="52"/>
        <v>262481.7</v>
      </c>
      <c r="L51" s="102">
        <f t="shared" si="52"/>
        <v>0</v>
      </c>
      <c r="M51" s="102">
        <f t="shared" si="52"/>
        <v>0</v>
      </c>
      <c r="N51" s="103">
        <f t="shared" si="52"/>
        <v>264319.83999999997</v>
      </c>
      <c r="O51" s="102">
        <f t="shared" si="52"/>
        <v>0</v>
      </c>
      <c r="P51" s="102">
        <f t="shared" si="52"/>
        <v>4211.32</v>
      </c>
      <c r="Q51" s="102">
        <f t="shared" si="52"/>
        <v>0</v>
      </c>
      <c r="R51" s="104">
        <f t="shared" si="52"/>
        <v>4646.32</v>
      </c>
    </row>
    <row r="52" spans="1:18" x14ac:dyDescent="0.25">
      <c r="A52" s="44"/>
      <c r="B52" s="44"/>
      <c r="C52" s="44"/>
      <c r="D52" s="44"/>
      <c r="E52" s="44"/>
      <c r="F52" s="44"/>
      <c r="G52" s="44"/>
      <c r="H52" s="44"/>
      <c r="I52" s="47"/>
      <c r="J52" s="44"/>
      <c r="K52" s="44"/>
      <c r="L52" s="44"/>
      <c r="M52" s="48"/>
      <c r="N52" s="47"/>
      <c r="O52" s="44"/>
      <c r="P52" s="44"/>
      <c r="Q52" s="44"/>
      <c r="R52" s="47"/>
    </row>
  </sheetData>
  <mergeCells count="35">
    <mergeCell ref="A51:D51"/>
    <mergeCell ref="A50:D50"/>
    <mergeCell ref="A49:D49"/>
    <mergeCell ref="A31:D31"/>
    <mergeCell ref="A32:D32"/>
    <mergeCell ref="A40:D40"/>
    <mergeCell ref="A44:D44"/>
    <mergeCell ref="A47:D47"/>
    <mergeCell ref="A34:A39"/>
    <mergeCell ref="A41:A43"/>
    <mergeCell ref="A45:A46"/>
    <mergeCell ref="A26:A30"/>
    <mergeCell ref="A17:D17"/>
    <mergeCell ref="A18:D18"/>
    <mergeCell ref="A22:D22"/>
    <mergeCell ref="A25:D25"/>
    <mergeCell ref="A33:R33"/>
    <mergeCell ref="A15:A16"/>
    <mergeCell ref="A20:A21"/>
    <mergeCell ref="A23:A24"/>
    <mergeCell ref="A6:R6"/>
    <mergeCell ref="A7:A11"/>
    <mergeCell ref="A19:R19"/>
    <mergeCell ref="A1:R1"/>
    <mergeCell ref="A3:A4"/>
    <mergeCell ref="B3:B4"/>
    <mergeCell ref="C3:C4"/>
    <mergeCell ref="D3:D4"/>
    <mergeCell ref="E3:E4"/>
    <mergeCell ref="F3:I3"/>
    <mergeCell ref="J3:N3"/>
    <mergeCell ref="O3:R3"/>
    <mergeCell ref="A12:D12"/>
    <mergeCell ref="A14:D14"/>
    <mergeCell ref="A2:R2"/>
  </mergeCells>
  <printOptions horizontalCentered="1" verticalCentered="1" gridLines="1"/>
  <pageMargins left="0.31496062992125984" right="0.31496062992125984" top="0.35433070866141736" bottom="0.35433070866141736" header="0.31496062992125984" footer="0"/>
  <pageSetup paperSize="9" scale="6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9"/>
  <sheetViews>
    <sheetView workbookViewId="0">
      <selection sqref="A1:D1"/>
    </sheetView>
  </sheetViews>
  <sheetFormatPr defaultRowHeight="15" x14ac:dyDescent="0.25"/>
  <cols>
    <col min="1" max="1" width="40.140625" customWidth="1"/>
    <col min="2" max="2" width="20.85546875" customWidth="1"/>
    <col min="3" max="3" width="13" customWidth="1"/>
    <col min="4" max="4" width="56.5703125" customWidth="1"/>
  </cols>
  <sheetData>
    <row r="1" spans="1:4" x14ac:dyDescent="0.25">
      <c r="A1" s="133" t="s">
        <v>250</v>
      </c>
      <c r="B1" s="133"/>
      <c r="C1" s="133"/>
      <c r="D1" s="133"/>
    </row>
    <row r="2" spans="1:4" x14ac:dyDescent="0.25">
      <c r="A2" s="134" t="s">
        <v>4</v>
      </c>
      <c r="B2" s="134"/>
      <c r="C2" s="134"/>
      <c r="D2" s="134"/>
    </row>
    <row r="3" spans="1:4" ht="30.75" customHeight="1" x14ac:dyDescent="0.25">
      <c r="A3" s="135" t="s">
        <v>247</v>
      </c>
      <c r="B3" s="135"/>
      <c r="C3" s="135"/>
      <c r="D3" s="135"/>
    </row>
    <row r="4" spans="1:4" ht="35.25" customHeight="1" x14ac:dyDescent="0.25">
      <c r="A4" s="4" t="s">
        <v>5</v>
      </c>
      <c r="B4" s="3" t="s">
        <v>6</v>
      </c>
      <c r="C4" s="3" t="s">
        <v>7</v>
      </c>
      <c r="D4" s="3" t="s">
        <v>8</v>
      </c>
    </row>
    <row r="5" spans="1:4" ht="18" customHeight="1" x14ac:dyDescent="0.25">
      <c r="A5" s="139"/>
      <c r="B5" s="139"/>
      <c r="C5" s="139"/>
      <c r="D5" s="140"/>
    </row>
    <row r="6" spans="1:4" ht="92.25" customHeight="1" x14ac:dyDescent="0.25">
      <c r="A6" s="14" t="s">
        <v>54</v>
      </c>
      <c r="B6" s="7" t="s">
        <v>9</v>
      </c>
      <c r="C6" s="7">
        <v>24</v>
      </c>
      <c r="D6" s="5" t="s">
        <v>53</v>
      </c>
    </row>
    <row r="7" spans="1:4" ht="94.5" customHeight="1" x14ac:dyDescent="0.25">
      <c r="A7" s="8" t="s">
        <v>52</v>
      </c>
      <c r="B7" s="7" t="s">
        <v>9</v>
      </c>
      <c r="C7" s="7">
        <v>14</v>
      </c>
      <c r="D7" s="5" t="s">
        <v>53</v>
      </c>
    </row>
    <row r="8" spans="1:4" ht="96" customHeight="1" x14ac:dyDescent="0.25">
      <c r="A8" s="8" t="s">
        <v>51</v>
      </c>
      <c r="B8" s="7" t="s">
        <v>9</v>
      </c>
      <c r="C8" s="7">
        <v>20</v>
      </c>
      <c r="D8" s="5" t="s">
        <v>53</v>
      </c>
    </row>
    <row r="9" spans="1:4" ht="81.75" customHeight="1" x14ac:dyDescent="0.25">
      <c r="A9" s="8" t="s">
        <v>10</v>
      </c>
      <c r="B9" s="7" t="s">
        <v>9</v>
      </c>
      <c r="C9" s="9" t="s">
        <v>11</v>
      </c>
      <c r="D9" s="8" t="s">
        <v>12</v>
      </c>
    </row>
    <row r="10" spans="1:4" x14ac:dyDescent="0.25">
      <c r="A10" s="8" t="s">
        <v>13</v>
      </c>
      <c r="B10" s="7" t="s">
        <v>14</v>
      </c>
      <c r="C10" s="7">
        <v>7.2</v>
      </c>
      <c r="D10" s="5" t="s">
        <v>15</v>
      </c>
    </row>
    <row r="11" spans="1:4" x14ac:dyDescent="0.25">
      <c r="A11" s="8" t="s">
        <v>16</v>
      </c>
      <c r="B11" s="7" t="s">
        <v>14</v>
      </c>
      <c r="C11" s="7">
        <v>6</v>
      </c>
      <c r="D11" s="5" t="s">
        <v>15</v>
      </c>
    </row>
    <row r="12" spans="1:4" x14ac:dyDescent="0.25">
      <c r="A12" s="8" t="s">
        <v>17</v>
      </c>
      <c r="B12" s="7" t="s">
        <v>14</v>
      </c>
      <c r="C12" s="9" t="s">
        <v>18</v>
      </c>
      <c r="D12" s="5" t="s">
        <v>15</v>
      </c>
    </row>
    <row r="13" spans="1:4" ht="30" x14ac:dyDescent="0.25">
      <c r="A13" s="6" t="s">
        <v>19</v>
      </c>
      <c r="B13" s="10"/>
      <c r="C13" s="10"/>
      <c r="D13" s="11"/>
    </row>
    <row r="14" spans="1:4" ht="30" x14ac:dyDescent="0.25">
      <c r="A14" s="8" t="s">
        <v>60</v>
      </c>
      <c r="B14" s="7" t="s">
        <v>20</v>
      </c>
      <c r="C14" s="7">
        <v>0.02</v>
      </c>
      <c r="D14" s="5" t="s">
        <v>15</v>
      </c>
    </row>
    <row r="15" spans="1:4" x14ac:dyDescent="0.25">
      <c r="A15" s="15" t="s">
        <v>21</v>
      </c>
      <c r="B15" s="7" t="s">
        <v>20</v>
      </c>
      <c r="C15" s="7">
        <v>7.0000000000000007E-2</v>
      </c>
      <c r="D15" s="5" t="s">
        <v>15</v>
      </c>
    </row>
    <row r="16" spans="1:4" x14ac:dyDescent="0.25">
      <c r="A16" s="15" t="s">
        <v>58</v>
      </c>
      <c r="B16" s="7" t="s">
        <v>20</v>
      </c>
      <c r="C16" s="7">
        <v>0.15</v>
      </c>
      <c r="D16" s="5" t="s">
        <v>15</v>
      </c>
    </row>
    <row r="17" spans="1:4" ht="30" x14ac:dyDescent="0.25">
      <c r="A17" s="8" t="s">
        <v>23</v>
      </c>
      <c r="B17" s="7" t="s">
        <v>22</v>
      </c>
      <c r="C17" s="7">
        <v>6</v>
      </c>
      <c r="D17" s="8" t="s">
        <v>15</v>
      </c>
    </row>
    <row r="18" spans="1:4" ht="30" x14ac:dyDescent="0.25">
      <c r="A18" s="8" t="s">
        <v>24</v>
      </c>
      <c r="B18" s="7" t="s">
        <v>25</v>
      </c>
      <c r="C18" s="7">
        <v>0.17</v>
      </c>
      <c r="D18" s="8" t="s">
        <v>15</v>
      </c>
    </row>
    <row r="19" spans="1:4" ht="17.25" customHeight="1" x14ac:dyDescent="0.25">
      <c r="A19" s="141" t="s">
        <v>26</v>
      </c>
      <c r="B19" s="139"/>
      <c r="C19" s="139"/>
      <c r="D19" s="140"/>
    </row>
    <row r="20" spans="1:4" x14ac:dyDescent="0.25">
      <c r="A20" s="12" t="s">
        <v>28</v>
      </c>
      <c r="B20" s="7"/>
      <c r="C20" s="10"/>
      <c r="D20" s="5"/>
    </row>
    <row r="21" spans="1:4" x14ac:dyDescent="0.25">
      <c r="A21" s="8" t="s">
        <v>29</v>
      </c>
      <c r="B21" s="7" t="s">
        <v>20</v>
      </c>
      <c r="C21" s="7">
        <v>11</v>
      </c>
      <c r="D21" s="8" t="s">
        <v>27</v>
      </c>
    </row>
    <row r="22" spans="1:4" x14ac:dyDescent="0.25">
      <c r="A22" s="8" t="s">
        <v>30</v>
      </c>
      <c r="B22" s="7" t="s">
        <v>20</v>
      </c>
      <c r="C22" s="7">
        <v>27</v>
      </c>
      <c r="D22" s="5" t="s">
        <v>15</v>
      </c>
    </row>
    <row r="23" spans="1:4" x14ac:dyDescent="0.25">
      <c r="A23" s="8" t="s">
        <v>31</v>
      </c>
      <c r="B23" s="7" t="s">
        <v>20</v>
      </c>
      <c r="C23" s="7">
        <v>100</v>
      </c>
      <c r="D23" s="5" t="s">
        <v>15</v>
      </c>
    </row>
    <row r="24" spans="1:4" x14ac:dyDescent="0.25">
      <c r="A24" s="8" t="s">
        <v>32</v>
      </c>
      <c r="B24" s="7" t="s">
        <v>22</v>
      </c>
      <c r="C24" s="7">
        <v>15</v>
      </c>
      <c r="D24" s="5" t="s">
        <v>15</v>
      </c>
    </row>
    <row r="25" spans="1:4" x14ac:dyDescent="0.25">
      <c r="A25" s="8" t="s">
        <v>33</v>
      </c>
      <c r="B25" s="7" t="s">
        <v>22</v>
      </c>
      <c r="C25" s="7">
        <v>14</v>
      </c>
      <c r="D25" s="5" t="s">
        <v>15</v>
      </c>
    </row>
    <row r="26" spans="1:4" ht="13.5" customHeight="1" x14ac:dyDescent="0.25">
      <c r="A26" s="142" t="s">
        <v>34</v>
      </c>
      <c r="B26" s="143"/>
      <c r="C26" s="143"/>
      <c r="D26" s="144"/>
    </row>
    <row r="27" spans="1:4" x14ac:dyDescent="0.25">
      <c r="A27" s="8" t="s">
        <v>35</v>
      </c>
      <c r="B27" s="7" t="s">
        <v>20</v>
      </c>
      <c r="C27" s="7">
        <v>0.46800000000000003</v>
      </c>
      <c r="D27" s="5" t="s">
        <v>15</v>
      </c>
    </row>
    <row r="28" spans="1:4" x14ac:dyDescent="0.25">
      <c r="A28" s="8" t="s">
        <v>36</v>
      </c>
      <c r="B28" s="7" t="s">
        <v>20</v>
      </c>
      <c r="C28" s="7">
        <v>0.5</v>
      </c>
      <c r="D28" s="5" t="s">
        <v>15</v>
      </c>
    </row>
    <row r="29" spans="1:4" x14ac:dyDescent="0.25">
      <c r="A29" s="8" t="s">
        <v>37</v>
      </c>
      <c r="B29" s="7" t="s">
        <v>20</v>
      </c>
      <c r="C29" s="7">
        <v>0.7</v>
      </c>
      <c r="D29" s="5" t="s">
        <v>15</v>
      </c>
    </row>
    <row r="30" spans="1:4" x14ac:dyDescent="0.25">
      <c r="A30" s="8" t="s">
        <v>38</v>
      </c>
      <c r="B30" s="7" t="s">
        <v>20</v>
      </c>
      <c r="C30" s="7">
        <v>0.02</v>
      </c>
      <c r="D30" s="5" t="s">
        <v>15</v>
      </c>
    </row>
    <row r="31" spans="1:4" ht="30" x14ac:dyDescent="0.25">
      <c r="A31" s="8" t="s">
        <v>39</v>
      </c>
      <c r="B31" s="7" t="s">
        <v>20</v>
      </c>
      <c r="C31" s="13" t="s">
        <v>40</v>
      </c>
      <c r="D31" s="5" t="s">
        <v>41</v>
      </c>
    </row>
    <row r="32" spans="1:4" s="1" customFormat="1" x14ac:dyDescent="0.25">
      <c r="A32" s="6" t="s">
        <v>42</v>
      </c>
      <c r="B32" s="7" t="s">
        <v>22</v>
      </c>
      <c r="C32" s="10"/>
      <c r="D32" s="136" t="s">
        <v>43</v>
      </c>
    </row>
    <row r="33" spans="1:4" s="1" customFormat="1" x14ac:dyDescent="0.25">
      <c r="A33" s="8" t="s">
        <v>44</v>
      </c>
      <c r="B33" s="7" t="s">
        <v>22</v>
      </c>
      <c r="C33" s="7">
        <v>5</v>
      </c>
      <c r="D33" s="137"/>
    </row>
    <row r="34" spans="1:4" s="1" customFormat="1" x14ac:dyDescent="0.25">
      <c r="A34" s="8" t="s">
        <v>45</v>
      </c>
      <c r="B34" s="7" t="s">
        <v>22</v>
      </c>
      <c r="C34" s="7">
        <v>2</v>
      </c>
      <c r="D34" s="137"/>
    </row>
    <row r="35" spans="1:4" s="1" customFormat="1" x14ac:dyDescent="0.25">
      <c r="A35" s="8" t="s">
        <v>1</v>
      </c>
      <c r="B35" s="7" t="s">
        <v>22</v>
      </c>
      <c r="C35" s="7">
        <v>0.3</v>
      </c>
      <c r="D35" s="138"/>
    </row>
    <row r="36" spans="1:4" x14ac:dyDescent="0.25">
      <c r="A36" s="6" t="s">
        <v>46</v>
      </c>
      <c r="B36" s="7"/>
      <c r="C36" s="10"/>
      <c r="D36" s="18"/>
    </row>
    <row r="37" spans="1:4" x14ac:dyDescent="0.25">
      <c r="A37" s="8" t="s">
        <v>47</v>
      </c>
      <c r="B37" s="7" t="s">
        <v>22</v>
      </c>
      <c r="C37" s="7">
        <v>9</v>
      </c>
      <c r="D37" s="15" t="s">
        <v>27</v>
      </c>
    </row>
    <row r="38" spans="1:4" x14ac:dyDescent="0.25">
      <c r="A38" s="8" t="s">
        <v>48</v>
      </c>
      <c r="B38" s="7" t="s">
        <v>22</v>
      </c>
      <c r="C38" s="9" t="s">
        <v>49</v>
      </c>
      <c r="D38" s="5" t="s">
        <v>50</v>
      </c>
    </row>
    <row r="39" spans="1:4" ht="60" x14ac:dyDescent="0.25">
      <c r="A39" s="15" t="s">
        <v>56</v>
      </c>
      <c r="B39" s="7" t="s">
        <v>22</v>
      </c>
      <c r="C39" s="19">
        <v>4.3</v>
      </c>
      <c r="D39" s="18" t="s">
        <v>43</v>
      </c>
    </row>
  </sheetData>
  <mergeCells count="7">
    <mergeCell ref="A1:D1"/>
    <mergeCell ref="A2:D2"/>
    <mergeCell ref="A3:D3"/>
    <mergeCell ref="D32:D35"/>
    <mergeCell ref="A5:D5"/>
    <mergeCell ref="A19:D19"/>
    <mergeCell ref="A26:D2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3"/>
  <sheetViews>
    <sheetView tabSelected="1" zoomScale="78" zoomScaleNormal="78" workbookViewId="0">
      <selection sqref="A1:J1"/>
    </sheetView>
  </sheetViews>
  <sheetFormatPr defaultRowHeight="15" x14ac:dyDescent="0.25"/>
  <cols>
    <col min="1" max="1" width="40.5703125" customWidth="1"/>
    <col min="2" max="2" width="17" customWidth="1"/>
    <col min="3" max="3" width="19.140625" customWidth="1"/>
    <col min="4" max="4" width="14.42578125" customWidth="1"/>
    <col min="5" max="5" width="13.85546875" customWidth="1"/>
    <col min="6" max="6" width="12.7109375" customWidth="1"/>
    <col min="7" max="7" width="13.28515625" customWidth="1"/>
    <col min="8" max="8" width="12.28515625" customWidth="1"/>
    <col min="9" max="9" width="40.85546875" customWidth="1"/>
    <col min="10" max="10" width="19.140625" customWidth="1"/>
  </cols>
  <sheetData>
    <row r="1" spans="1:18" ht="15.75" x14ac:dyDescent="0.25">
      <c r="A1" s="145" t="s">
        <v>251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8" ht="31.5" customHeight="1" thickBot="1" x14ac:dyDescent="0.3">
      <c r="A2" s="146" t="s">
        <v>248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8" ht="15.75" customHeight="1" x14ac:dyDescent="0.25">
      <c r="A3" s="147" t="s">
        <v>181</v>
      </c>
      <c r="B3" s="149" t="s">
        <v>0</v>
      </c>
      <c r="C3" s="149" t="s">
        <v>77</v>
      </c>
      <c r="D3" s="149" t="s">
        <v>6</v>
      </c>
      <c r="E3" s="149" t="s">
        <v>87</v>
      </c>
      <c r="F3" s="151" t="s">
        <v>78</v>
      </c>
      <c r="G3" s="152"/>
      <c r="H3" s="153"/>
      <c r="I3" s="149" t="s">
        <v>79</v>
      </c>
      <c r="J3" s="154" t="s">
        <v>80</v>
      </c>
      <c r="K3" s="2"/>
      <c r="L3" s="2"/>
      <c r="M3" s="2"/>
      <c r="N3" s="2"/>
      <c r="O3" s="2"/>
      <c r="P3" s="2"/>
      <c r="Q3" s="2"/>
      <c r="R3" s="2"/>
    </row>
    <row r="4" spans="1:18" ht="38.25" customHeight="1" thickBot="1" x14ac:dyDescent="0.3">
      <c r="A4" s="148"/>
      <c r="B4" s="150"/>
      <c r="C4" s="150"/>
      <c r="D4" s="150"/>
      <c r="E4" s="150"/>
      <c r="F4" s="109">
        <v>2015</v>
      </c>
      <c r="G4" s="109">
        <v>2016</v>
      </c>
      <c r="H4" s="109">
        <v>2017</v>
      </c>
      <c r="I4" s="150"/>
      <c r="J4" s="155"/>
      <c r="K4" s="2"/>
      <c r="L4" s="2"/>
      <c r="M4" s="2"/>
      <c r="N4" s="2"/>
      <c r="O4" s="2"/>
      <c r="P4" s="2"/>
      <c r="Q4" s="2"/>
      <c r="R4" s="2"/>
    </row>
    <row r="5" spans="1:18" ht="133.5" customHeight="1" x14ac:dyDescent="0.25">
      <c r="A5" s="105" t="s">
        <v>98</v>
      </c>
      <c r="B5" s="71" t="s">
        <v>154</v>
      </c>
      <c r="C5" s="34" t="s">
        <v>209</v>
      </c>
      <c r="D5" s="106" t="s">
        <v>210</v>
      </c>
      <c r="E5" s="106">
        <v>1</v>
      </c>
      <c r="F5" s="106" t="s">
        <v>89</v>
      </c>
      <c r="G5" s="106" t="s">
        <v>89</v>
      </c>
      <c r="H5" s="106" t="s">
        <v>89</v>
      </c>
      <c r="I5" s="107" t="s">
        <v>234</v>
      </c>
      <c r="J5" s="108" t="s">
        <v>137</v>
      </c>
      <c r="K5" s="2"/>
      <c r="L5" s="2"/>
      <c r="M5" s="2"/>
      <c r="N5" s="2"/>
      <c r="O5" s="2"/>
      <c r="P5" s="2"/>
      <c r="Q5" s="2"/>
      <c r="R5" s="2"/>
    </row>
    <row r="6" spans="1:18" ht="107.25" customHeight="1" x14ac:dyDescent="0.25">
      <c r="A6" s="73" t="s">
        <v>99</v>
      </c>
      <c r="B6" s="17" t="s">
        <v>155</v>
      </c>
      <c r="C6" s="32" t="s">
        <v>211</v>
      </c>
      <c r="D6" s="35" t="s">
        <v>210</v>
      </c>
      <c r="E6" s="35" t="s">
        <v>89</v>
      </c>
      <c r="F6" s="35" t="s">
        <v>88</v>
      </c>
      <c r="G6" s="35" t="s">
        <v>89</v>
      </c>
      <c r="H6" s="35" t="s">
        <v>89</v>
      </c>
      <c r="I6" s="31" t="s">
        <v>208</v>
      </c>
      <c r="J6" s="72" t="s">
        <v>137</v>
      </c>
      <c r="K6" s="2"/>
      <c r="L6" s="2"/>
      <c r="M6" s="2"/>
      <c r="N6" s="2"/>
      <c r="O6" s="2"/>
      <c r="P6" s="2"/>
      <c r="Q6" s="2"/>
      <c r="R6" s="2"/>
    </row>
    <row r="7" spans="1:18" ht="75" customHeight="1" x14ac:dyDescent="0.25">
      <c r="A7" s="74" t="s">
        <v>166</v>
      </c>
      <c r="B7" s="32" t="s">
        <v>155</v>
      </c>
      <c r="C7" s="31" t="s">
        <v>212</v>
      </c>
      <c r="D7" s="35" t="s">
        <v>210</v>
      </c>
      <c r="E7" s="35" t="s">
        <v>91</v>
      </c>
      <c r="F7" s="35">
        <v>1</v>
      </c>
      <c r="G7" s="35" t="s">
        <v>89</v>
      </c>
      <c r="H7" s="35" t="s">
        <v>89</v>
      </c>
      <c r="I7" s="31" t="s">
        <v>90</v>
      </c>
      <c r="J7" s="72" t="s">
        <v>137</v>
      </c>
      <c r="K7" s="2"/>
      <c r="L7" s="2"/>
      <c r="M7" s="2"/>
      <c r="N7" s="2"/>
      <c r="O7" s="2"/>
      <c r="P7" s="2"/>
      <c r="Q7" s="2"/>
      <c r="R7" s="2"/>
    </row>
    <row r="8" spans="1:18" ht="78.75" x14ac:dyDescent="0.25">
      <c r="A8" s="75" t="s">
        <v>100</v>
      </c>
      <c r="B8" s="32" t="s">
        <v>156</v>
      </c>
      <c r="C8" s="31" t="s">
        <v>209</v>
      </c>
      <c r="D8" s="35" t="s">
        <v>210</v>
      </c>
      <c r="E8" s="35" t="s">
        <v>91</v>
      </c>
      <c r="F8" s="35">
        <v>1</v>
      </c>
      <c r="G8" s="35" t="s">
        <v>89</v>
      </c>
      <c r="H8" s="35" t="s">
        <v>89</v>
      </c>
      <c r="I8" s="31" t="s">
        <v>83</v>
      </c>
      <c r="J8" s="72" t="s">
        <v>96</v>
      </c>
      <c r="K8" s="2"/>
      <c r="L8" s="2"/>
      <c r="M8" s="2"/>
      <c r="N8" s="2"/>
      <c r="O8" s="2"/>
      <c r="P8" s="2"/>
      <c r="Q8" s="2"/>
      <c r="R8" s="2"/>
    </row>
    <row r="9" spans="1:18" ht="87.75" customHeight="1" x14ac:dyDescent="0.25">
      <c r="A9" s="73" t="s">
        <v>101</v>
      </c>
      <c r="B9" s="17" t="s">
        <v>157</v>
      </c>
      <c r="C9" s="31" t="s">
        <v>209</v>
      </c>
      <c r="D9" s="35" t="s">
        <v>210</v>
      </c>
      <c r="E9" s="35" t="s">
        <v>91</v>
      </c>
      <c r="F9" s="35">
        <v>1</v>
      </c>
      <c r="G9" s="35" t="s">
        <v>89</v>
      </c>
      <c r="H9" s="35" t="s">
        <v>89</v>
      </c>
      <c r="I9" s="31" t="s">
        <v>84</v>
      </c>
      <c r="J9" s="76" t="s">
        <v>138</v>
      </c>
      <c r="K9" s="2"/>
      <c r="L9" s="2"/>
      <c r="M9" s="2"/>
      <c r="N9" s="2"/>
      <c r="O9" s="2"/>
      <c r="P9" s="2"/>
      <c r="Q9" s="2"/>
      <c r="R9" s="2"/>
    </row>
    <row r="10" spans="1:18" ht="126" x14ac:dyDescent="0.25">
      <c r="A10" s="73" t="s">
        <v>103</v>
      </c>
      <c r="B10" s="20" t="s">
        <v>158</v>
      </c>
      <c r="C10" s="31" t="s">
        <v>213</v>
      </c>
      <c r="D10" s="35" t="s">
        <v>210</v>
      </c>
      <c r="E10" s="35" t="s">
        <v>214</v>
      </c>
      <c r="F10" s="35" t="s">
        <v>89</v>
      </c>
      <c r="G10" s="35" t="s">
        <v>89</v>
      </c>
      <c r="H10" s="35" t="s">
        <v>89</v>
      </c>
      <c r="I10" s="77" t="s">
        <v>194</v>
      </c>
      <c r="J10" s="72" t="s">
        <v>139</v>
      </c>
      <c r="K10" s="2"/>
      <c r="L10" s="2"/>
      <c r="M10" s="2"/>
      <c r="N10" s="2"/>
      <c r="O10" s="2"/>
      <c r="P10" s="2"/>
      <c r="Q10" s="2"/>
      <c r="R10" s="2"/>
    </row>
    <row r="11" spans="1:18" ht="153.75" customHeight="1" x14ac:dyDescent="0.25">
      <c r="A11" s="78" t="s">
        <v>182</v>
      </c>
      <c r="B11" s="33" t="s">
        <v>184</v>
      </c>
      <c r="C11" s="31" t="s">
        <v>215</v>
      </c>
      <c r="D11" s="35" t="s">
        <v>210</v>
      </c>
      <c r="E11" s="35" t="s">
        <v>91</v>
      </c>
      <c r="F11" s="35">
        <v>1</v>
      </c>
      <c r="G11" s="35" t="s">
        <v>89</v>
      </c>
      <c r="H11" s="35" t="s">
        <v>89</v>
      </c>
      <c r="I11" s="31" t="s">
        <v>90</v>
      </c>
      <c r="J11" s="72" t="s">
        <v>137</v>
      </c>
      <c r="K11" s="2"/>
      <c r="L11" s="2"/>
      <c r="M11" s="2"/>
      <c r="N11" s="2"/>
      <c r="O11" s="2"/>
      <c r="P11" s="2"/>
      <c r="Q11" s="2"/>
      <c r="R11" s="2"/>
    </row>
    <row r="12" spans="1:18" ht="157.5" customHeight="1" x14ac:dyDescent="0.25">
      <c r="A12" s="79" t="s">
        <v>105</v>
      </c>
      <c r="B12" s="33" t="s">
        <v>157</v>
      </c>
      <c r="C12" s="31" t="s">
        <v>215</v>
      </c>
      <c r="D12" s="35" t="s">
        <v>210</v>
      </c>
      <c r="E12" s="35">
        <v>1</v>
      </c>
      <c r="F12" s="35">
        <v>1</v>
      </c>
      <c r="G12" s="35">
        <v>1</v>
      </c>
      <c r="H12" s="35" t="s">
        <v>89</v>
      </c>
      <c r="I12" s="31" t="s">
        <v>92</v>
      </c>
      <c r="J12" s="72" t="s">
        <v>137</v>
      </c>
      <c r="K12" s="2"/>
      <c r="L12" s="2"/>
      <c r="M12" s="2"/>
      <c r="N12" s="2"/>
      <c r="O12" s="2"/>
      <c r="P12" s="2"/>
      <c r="Q12" s="2"/>
      <c r="R12" s="2"/>
    </row>
    <row r="13" spans="1:18" ht="126" x14ac:dyDescent="0.25">
      <c r="A13" s="73" t="s">
        <v>109</v>
      </c>
      <c r="B13" s="29" t="s">
        <v>159</v>
      </c>
      <c r="C13" s="30" t="s">
        <v>239</v>
      </c>
      <c r="D13" s="26" t="s">
        <v>210</v>
      </c>
      <c r="E13" s="22" t="s">
        <v>214</v>
      </c>
      <c r="F13" s="22" t="s">
        <v>214</v>
      </c>
      <c r="G13" s="22" t="s">
        <v>222</v>
      </c>
      <c r="H13" s="22" t="s">
        <v>214</v>
      </c>
      <c r="I13" s="77" t="s">
        <v>195</v>
      </c>
      <c r="J13" s="80" t="s">
        <v>140</v>
      </c>
      <c r="K13" s="2"/>
      <c r="L13" s="2"/>
      <c r="M13" s="2"/>
      <c r="N13" s="2"/>
      <c r="O13" s="2"/>
      <c r="P13" s="2"/>
      <c r="Q13" s="2"/>
      <c r="R13" s="2"/>
    </row>
    <row r="14" spans="1:18" ht="140.25" customHeight="1" x14ac:dyDescent="0.25">
      <c r="A14" s="73" t="s">
        <v>110</v>
      </c>
      <c r="B14" s="32" t="s">
        <v>183</v>
      </c>
      <c r="C14" s="30" t="s">
        <v>217</v>
      </c>
      <c r="D14" s="26" t="s">
        <v>216</v>
      </c>
      <c r="E14" s="35" t="s">
        <v>91</v>
      </c>
      <c r="F14" s="35">
        <v>1</v>
      </c>
      <c r="G14" s="35" t="s">
        <v>89</v>
      </c>
      <c r="H14" s="35" t="s">
        <v>89</v>
      </c>
      <c r="I14" s="30" t="s">
        <v>95</v>
      </c>
      <c r="J14" s="72" t="s">
        <v>137</v>
      </c>
      <c r="K14" s="2"/>
      <c r="L14" s="2"/>
      <c r="M14" s="2"/>
      <c r="N14" s="2"/>
      <c r="O14" s="2"/>
      <c r="P14" s="2"/>
      <c r="Q14" s="2"/>
      <c r="R14" s="2"/>
    </row>
    <row r="15" spans="1:18" ht="73.5" customHeight="1" x14ac:dyDescent="0.25">
      <c r="A15" s="73" t="s">
        <v>112</v>
      </c>
      <c r="B15" s="32" t="s">
        <v>75</v>
      </c>
      <c r="C15" s="30" t="s">
        <v>240</v>
      </c>
      <c r="D15" s="26" t="s">
        <v>210</v>
      </c>
      <c r="E15" s="35" t="s">
        <v>214</v>
      </c>
      <c r="F15" s="35" t="s">
        <v>214</v>
      </c>
      <c r="G15" s="35" t="s">
        <v>222</v>
      </c>
      <c r="H15" s="35" t="s">
        <v>214</v>
      </c>
      <c r="I15" s="81" t="s">
        <v>196</v>
      </c>
      <c r="J15" s="82" t="s">
        <v>141</v>
      </c>
      <c r="K15" s="2"/>
      <c r="L15" s="2"/>
      <c r="M15" s="2"/>
      <c r="N15" s="2"/>
      <c r="O15" s="2"/>
      <c r="P15" s="2"/>
      <c r="Q15" s="2"/>
      <c r="R15" s="2"/>
    </row>
    <row r="16" spans="1:18" ht="94.5" x14ac:dyDescent="0.25">
      <c r="A16" s="73" t="s">
        <v>113</v>
      </c>
      <c r="B16" s="32" t="s">
        <v>192</v>
      </c>
      <c r="C16" s="30" t="s">
        <v>209</v>
      </c>
      <c r="D16" s="26" t="s">
        <v>210</v>
      </c>
      <c r="E16" s="35" t="s">
        <v>214</v>
      </c>
      <c r="F16" s="35" t="s">
        <v>214</v>
      </c>
      <c r="G16" s="35" t="s">
        <v>222</v>
      </c>
      <c r="H16" s="35" t="s">
        <v>214</v>
      </c>
      <c r="I16" s="32" t="s">
        <v>197</v>
      </c>
      <c r="J16" s="82" t="s">
        <v>142</v>
      </c>
      <c r="K16" s="2"/>
      <c r="L16" s="2"/>
      <c r="M16" s="2"/>
      <c r="N16" s="2"/>
      <c r="O16" s="2"/>
      <c r="P16" s="2"/>
      <c r="Q16" s="2"/>
      <c r="R16" s="2"/>
    </row>
    <row r="17" spans="1:18" ht="58.5" customHeight="1" x14ac:dyDescent="0.25">
      <c r="A17" s="75" t="s">
        <v>115</v>
      </c>
      <c r="B17" s="32" t="s">
        <v>193</v>
      </c>
      <c r="C17" s="30" t="s">
        <v>241</v>
      </c>
      <c r="D17" s="26" t="s">
        <v>210</v>
      </c>
      <c r="E17" s="35" t="s">
        <v>214</v>
      </c>
      <c r="F17" s="35" t="s">
        <v>214</v>
      </c>
      <c r="G17" s="35" t="s">
        <v>222</v>
      </c>
      <c r="H17" s="35" t="s">
        <v>214</v>
      </c>
      <c r="I17" s="32" t="s">
        <v>198</v>
      </c>
      <c r="J17" s="82" t="s">
        <v>143</v>
      </c>
      <c r="K17" s="2"/>
      <c r="L17" s="2"/>
      <c r="M17" s="2"/>
      <c r="N17" s="2"/>
      <c r="O17" s="2"/>
      <c r="P17" s="2"/>
      <c r="Q17" s="2"/>
      <c r="R17" s="2"/>
    </row>
    <row r="18" spans="1:18" ht="104.25" customHeight="1" x14ac:dyDescent="0.25">
      <c r="A18" s="73" t="s">
        <v>116</v>
      </c>
      <c r="B18" s="32" t="s">
        <v>161</v>
      </c>
      <c r="C18" s="30" t="s">
        <v>218</v>
      </c>
      <c r="D18" s="26" t="s">
        <v>210</v>
      </c>
      <c r="E18" s="35" t="s">
        <v>89</v>
      </c>
      <c r="F18" s="35" t="s">
        <v>91</v>
      </c>
      <c r="G18" s="35" t="s">
        <v>91</v>
      </c>
      <c r="H18" s="35" t="s">
        <v>214</v>
      </c>
      <c r="I18" s="77" t="s">
        <v>199</v>
      </c>
      <c r="J18" s="72" t="s">
        <v>144</v>
      </c>
      <c r="K18" s="2"/>
      <c r="L18" s="2"/>
      <c r="M18" s="2"/>
      <c r="N18" s="2"/>
      <c r="O18" s="2"/>
      <c r="P18" s="2"/>
      <c r="Q18" s="2"/>
      <c r="R18" s="2"/>
    </row>
    <row r="19" spans="1:18" ht="94.5" x14ac:dyDescent="0.25">
      <c r="A19" s="73" t="s">
        <v>117</v>
      </c>
      <c r="B19" s="31" t="s">
        <v>162</v>
      </c>
      <c r="C19" s="30" t="s">
        <v>219</v>
      </c>
      <c r="D19" s="35" t="s">
        <v>210</v>
      </c>
      <c r="E19" s="35">
        <v>4</v>
      </c>
      <c r="F19" s="35">
        <v>4</v>
      </c>
      <c r="G19" s="35">
        <v>4</v>
      </c>
      <c r="H19" s="35">
        <v>4</v>
      </c>
      <c r="I19" s="32" t="s">
        <v>200</v>
      </c>
      <c r="J19" s="72" t="s">
        <v>145</v>
      </c>
      <c r="K19" s="2"/>
      <c r="L19" s="2"/>
      <c r="M19" s="2"/>
      <c r="N19" s="2"/>
      <c r="O19" s="2"/>
      <c r="P19" s="2"/>
      <c r="Q19" s="2"/>
      <c r="R19" s="2"/>
    </row>
    <row r="20" spans="1:18" ht="62.25" customHeight="1" x14ac:dyDescent="0.25">
      <c r="A20" s="83" t="s">
        <v>118</v>
      </c>
      <c r="B20" s="26" t="s">
        <v>75</v>
      </c>
      <c r="C20" s="30" t="s">
        <v>220</v>
      </c>
      <c r="D20" s="26" t="s">
        <v>210</v>
      </c>
      <c r="E20" s="22" t="s">
        <v>221</v>
      </c>
      <c r="F20" s="22" t="s">
        <v>221</v>
      </c>
      <c r="G20" s="22" t="s">
        <v>222</v>
      </c>
      <c r="H20" s="22" t="s">
        <v>221</v>
      </c>
      <c r="I20" s="30" t="s">
        <v>201</v>
      </c>
      <c r="J20" s="82" t="s">
        <v>146</v>
      </c>
      <c r="K20" s="2"/>
      <c r="L20" s="2"/>
      <c r="M20" s="2"/>
      <c r="N20" s="2"/>
      <c r="O20" s="2"/>
      <c r="P20" s="2"/>
      <c r="Q20" s="2"/>
      <c r="R20" s="2"/>
    </row>
    <row r="21" spans="1:18" ht="67.5" customHeight="1" x14ac:dyDescent="0.25">
      <c r="A21" s="84" t="s">
        <v>119</v>
      </c>
      <c r="B21" s="33" t="s">
        <v>185</v>
      </c>
      <c r="C21" s="23" t="s">
        <v>235</v>
      </c>
      <c r="D21" s="26" t="s">
        <v>210</v>
      </c>
      <c r="E21" s="35" t="s">
        <v>91</v>
      </c>
      <c r="F21" s="35" t="s">
        <v>91</v>
      </c>
      <c r="G21" s="35" t="s">
        <v>91</v>
      </c>
      <c r="H21" s="35" t="s">
        <v>91</v>
      </c>
      <c r="I21" s="23" t="s">
        <v>236</v>
      </c>
      <c r="J21" s="82" t="s">
        <v>76</v>
      </c>
      <c r="K21" s="2"/>
      <c r="L21" s="2"/>
      <c r="M21" s="2"/>
      <c r="N21" s="2"/>
      <c r="O21" s="2"/>
      <c r="P21" s="2"/>
      <c r="Q21" s="2"/>
      <c r="R21" s="2"/>
    </row>
    <row r="22" spans="1:18" ht="69.75" customHeight="1" x14ac:dyDescent="0.25">
      <c r="A22" s="73" t="s">
        <v>122</v>
      </c>
      <c r="B22" s="32">
        <v>2015</v>
      </c>
      <c r="C22" s="25" t="s">
        <v>242</v>
      </c>
      <c r="D22" s="26" t="s">
        <v>210</v>
      </c>
      <c r="E22" s="35" t="s">
        <v>89</v>
      </c>
      <c r="F22" s="35">
        <v>1</v>
      </c>
      <c r="G22" s="35" t="s">
        <v>89</v>
      </c>
      <c r="H22" s="35" t="s">
        <v>89</v>
      </c>
      <c r="I22" s="20" t="s">
        <v>202</v>
      </c>
      <c r="J22" s="72" t="s">
        <v>147</v>
      </c>
      <c r="K22" s="2"/>
      <c r="L22" s="2"/>
      <c r="M22" s="2"/>
      <c r="N22" s="2"/>
      <c r="O22" s="2"/>
      <c r="P22" s="2"/>
      <c r="Q22" s="2"/>
      <c r="R22" s="2"/>
    </row>
    <row r="23" spans="1:18" ht="78.75" customHeight="1" x14ac:dyDescent="0.25">
      <c r="A23" s="73" t="s">
        <v>123</v>
      </c>
      <c r="B23" s="32" t="s">
        <v>186</v>
      </c>
      <c r="C23" s="30" t="s">
        <v>223</v>
      </c>
      <c r="D23" s="26" t="s">
        <v>210</v>
      </c>
      <c r="E23" s="35" t="s">
        <v>91</v>
      </c>
      <c r="F23" s="35" t="s">
        <v>91</v>
      </c>
      <c r="G23" s="35" t="s">
        <v>91</v>
      </c>
      <c r="H23" s="35" t="s">
        <v>89</v>
      </c>
      <c r="I23" s="27" t="s">
        <v>205</v>
      </c>
      <c r="J23" s="72" t="s">
        <v>148</v>
      </c>
      <c r="K23" s="2"/>
      <c r="L23" s="2"/>
      <c r="M23" s="2"/>
      <c r="N23" s="2"/>
      <c r="O23" s="2"/>
      <c r="P23" s="2"/>
      <c r="Q23" s="2"/>
      <c r="R23" s="2"/>
    </row>
    <row r="24" spans="1:18" ht="108.75" customHeight="1" x14ac:dyDescent="0.25">
      <c r="A24" s="73" t="s">
        <v>124</v>
      </c>
      <c r="B24" s="32" t="s">
        <v>187</v>
      </c>
      <c r="C24" s="30" t="s">
        <v>224</v>
      </c>
      <c r="D24" s="26" t="s">
        <v>210</v>
      </c>
      <c r="E24" s="35" t="s">
        <v>91</v>
      </c>
      <c r="F24" s="35" t="s">
        <v>91</v>
      </c>
      <c r="G24" s="35" t="s">
        <v>91</v>
      </c>
      <c r="H24" s="35" t="s">
        <v>91</v>
      </c>
      <c r="I24" s="27" t="s">
        <v>238</v>
      </c>
      <c r="J24" s="82" t="s">
        <v>149</v>
      </c>
      <c r="K24" s="2"/>
      <c r="L24" s="2"/>
      <c r="M24" s="2"/>
      <c r="N24" s="2"/>
      <c r="O24" s="2"/>
      <c r="P24" s="2"/>
      <c r="Q24" s="2"/>
      <c r="R24" s="2"/>
    </row>
    <row r="25" spans="1:18" ht="129.75" customHeight="1" x14ac:dyDescent="0.25">
      <c r="A25" s="73" t="s">
        <v>125</v>
      </c>
      <c r="B25" s="32" t="s">
        <v>188</v>
      </c>
      <c r="C25" s="30" t="s">
        <v>225</v>
      </c>
      <c r="D25" s="26" t="s">
        <v>210</v>
      </c>
      <c r="E25" s="35" t="s">
        <v>91</v>
      </c>
      <c r="F25" s="35" t="s">
        <v>91</v>
      </c>
      <c r="G25" s="35" t="s">
        <v>91</v>
      </c>
      <c r="H25" s="35" t="s">
        <v>91</v>
      </c>
      <c r="I25" s="30" t="s">
        <v>237</v>
      </c>
      <c r="J25" s="82" t="s">
        <v>150</v>
      </c>
      <c r="K25" s="2"/>
      <c r="L25" s="2"/>
      <c r="M25" s="2"/>
      <c r="N25" s="2"/>
      <c r="O25" s="2"/>
      <c r="P25" s="2"/>
      <c r="Q25" s="2"/>
      <c r="R25" s="2"/>
    </row>
    <row r="26" spans="1:18" ht="145.5" customHeight="1" x14ac:dyDescent="0.25">
      <c r="A26" s="73" t="s">
        <v>126</v>
      </c>
      <c r="B26" s="30" t="s">
        <v>164</v>
      </c>
      <c r="C26" s="30" t="s">
        <v>209</v>
      </c>
      <c r="D26" s="22" t="s">
        <v>210</v>
      </c>
      <c r="E26" s="22">
        <v>1</v>
      </c>
      <c r="F26" s="26" t="s">
        <v>89</v>
      </c>
      <c r="G26" s="22" t="s">
        <v>89</v>
      </c>
      <c r="H26" s="22" t="s">
        <v>89</v>
      </c>
      <c r="I26" s="27" t="s">
        <v>203</v>
      </c>
      <c r="J26" s="82" t="s">
        <v>147</v>
      </c>
      <c r="K26" s="2"/>
      <c r="L26" s="2"/>
      <c r="M26" s="2"/>
      <c r="N26" s="2"/>
      <c r="O26" s="2"/>
      <c r="P26" s="2"/>
      <c r="Q26" s="2"/>
      <c r="R26" s="2"/>
    </row>
    <row r="27" spans="1:18" ht="105" customHeight="1" x14ac:dyDescent="0.25">
      <c r="A27" s="73" t="s">
        <v>127</v>
      </c>
      <c r="B27" s="16" t="s">
        <v>159</v>
      </c>
      <c r="C27" s="17" t="s">
        <v>227</v>
      </c>
      <c r="D27" s="26" t="s">
        <v>210</v>
      </c>
      <c r="E27" s="35" t="s">
        <v>91</v>
      </c>
      <c r="F27" s="35" t="s">
        <v>91</v>
      </c>
      <c r="G27" s="35" t="s">
        <v>91</v>
      </c>
      <c r="H27" s="35" t="s">
        <v>91</v>
      </c>
      <c r="I27" s="27" t="s">
        <v>204</v>
      </c>
      <c r="J27" s="82" t="s">
        <v>151</v>
      </c>
      <c r="K27" s="2"/>
      <c r="L27" s="2"/>
      <c r="M27" s="2"/>
      <c r="N27" s="2"/>
      <c r="O27" s="2"/>
      <c r="P27" s="2"/>
      <c r="Q27" s="2"/>
      <c r="R27" s="2"/>
    </row>
    <row r="28" spans="1:18" ht="84.75" customHeight="1" x14ac:dyDescent="0.25">
      <c r="A28" s="75" t="s">
        <v>129</v>
      </c>
      <c r="B28" s="32" t="s">
        <v>165</v>
      </c>
      <c r="C28" s="30" t="s">
        <v>228</v>
      </c>
      <c r="D28" s="26" t="s">
        <v>210</v>
      </c>
      <c r="E28" s="22">
        <v>500</v>
      </c>
      <c r="F28" s="22">
        <v>500</v>
      </c>
      <c r="G28" s="22" t="s">
        <v>89</v>
      </c>
      <c r="H28" s="22" t="s">
        <v>89</v>
      </c>
      <c r="I28" s="85" t="s">
        <v>93</v>
      </c>
      <c r="J28" s="82" t="s">
        <v>72</v>
      </c>
      <c r="K28" s="2"/>
      <c r="L28" s="2"/>
      <c r="M28" s="2"/>
      <c r="N28" s="2"/>
      <c r="O28" s="2"/>
      <c r="P28" s="2"/>
      <c r="Q28" s="2"/>
      <c r="R28" s="2"/>
    </row>
    <row r="29" spans="1:18" ht="68.25" customHeight="1" x14ac:dyDescent="0.25">
      <c r="A29" s="75" t="s">
        <v>130</v>
      </c>
      <c r="B29" s="32" t="s">
        <v>189</v>
      </c>
      <c r="C29" s="23" t="s">
        <v>94</v>
      </c>
      <c r="D29" s="26" t="s">
        <v>210</v>
      </c>
      <c r="E29" s="22">
        <v>40</v>
      </c>
      <c r="F29" s="22">
        <v>40</v>
      </c>
      <c r="G29" s="22" t="s">
        <v>89</v>
      </c>
      <c r="H29" s="22" t="s">
        <v>89</v>
      </c>
      <c r="I29" s="23" t="s">
        <v>57</v>
      </c>
      <c r="J29" s="82" t="s">
        <v>73</v>
      </c>
      <c r="K29" s="2"/>
      <c r="L29" s="2"/>
      <c r="M29" s="2"/>
      <c r="N29" s="2"/>
      <c r="O29" s="2"/>
      <c r="P29" s="2"/>
      <c r="Q29" s="2"/>
      <c r="R29" s="2"/>
    </row>
    <row r="30" spans="1:18" ht="94.5" customHeight="1" x14ac:dyDescent="0.25">
      <c r="A30" s="75" t="s">
        <v>131</v>
      </c>
      <c r="B30" s="32" t="s">
        <v>190</v>
      </c>
      <c r="C30" s="25" t="s">
        <v>226</v>
      </c>
      <c r="D30" s="26" t="s">
        <v>210</v>
      </c>
      <c r="E30" s="35" t="s">
        <v>91</v>
      </c>
      <c r="F30" s="35" t="s">
        <v>91</v>
      </c>
      <c r="G30" s="35" t="s">
        <v>91</v>
      </c>
      <c r="H30" s="35" t="s">
        <v>91</v>
      </c>
      <c r="I30" s="20" t="s">
        <v>85</v>
      </c>
      <c r="J30" s="82" t="s">
        <v>72</v>
      </c>
      <c r="K30" s="2"/>
      <c r="L30" s="2"/>
      <c r="M30" s="2"/>
      <c r="N30" s="2"/>
      <c r="O30" s="2"/>
      <c r="P30" s="2"/>
      <c r="Q30" s="2"/>
      <c r="R30" s="2"/>
    </row>
    <row r="31" spans="1:18" ht="141.75" x14ac:dyDescent="0.25">
      <c r="A31" s="75" t="s">
        <v>133</v>
      </c>
      <c r="B31" s="32" t="s">
        <v>75</v>
      </c>
      <c r="C31" s="30" t="s">
        <v>229</v>
      </c>
      <c r="D31" s="26" t="s">
        <v>230</v>
      </c>
      <c r="E31" s="35" t="s">
        <v>91</v>
      </c>
      <c r="F31" s="35" t="s">
        <v>91</v>
      </c>
      <c r="G31" s="35" t="s">
        <v>91</v>
      </c>
      <c r="H31" s="35" t="s">
        <v>91</v>
      </c>
      <c r="I31" s="27" t="s">
        <v>206</v>
      </c>
      <c r="J31" s="76" t="s">
        <v>152</v>
      </c>
      <c r="K31" s="2"/>
      <c r="L31" s="2"/>
      <c r="M31" s="2"/>
      <c r="N31" s="2"/>
      <c r="O31" s="2"/>
      <c r="P31" s="2"/>
      <c r="Q31" s="2"/>
      <c r="R31" s="2"/>
    </row>
    <row r="32" spans="1:18" ht="78.75" x14ac:dyDescent="0.25">
      <c r="A32" s="75" t="s">
        <v>134</v>
      </c>
      <c r="B32" s="32" t="s">
        <v>191</v>
      </c>
      <c r="C32" s="30" t="s">
        <v>231</v>
      </c>
      <c r="D32" s="26" t="s">
        <v>210</v>
      </c>
      <c r="E32" s="35" t="s">
        <v>214</v>
      </c>
      <c r="F32" s="35" t="s">
        <v>214</v>
      </c>
      <c r="G32" s="35" t="s">
        <v>232</v>
      </c>
      <c r="H32" s="35" t="s">
        <v>214</v>
      </c>
      <c r="I32" s="28" t="s">
        <v>207</v>
      </c>
      <c r="J32" s="82" t="s">
        <v>153</v>
      </c>
      <c r="K32" s="2"/>
      <c r="L32" s="2"/>
      <c r="M32" s="2"/>
      <c r="N32" s="2"/>
      <c r="O32" s="2"/>
      <c r="P32" s="2"/>
      <c r="Q32" s="2"/>
      <c r="R32" s="2"/>
    </row>
    <row r="33" spans="1:18" ht="63.75" thickBot="1" x14ac:dyDescent="0.3">
      <c r="A33" s="86" t="s">
        <v>136</v>
      </c>
      <c r="B33" s="87" t="s">
        <v>192</v>
      </c>
      <c r="C33" s="88" t="s">
        <v>233</v>
      </c>
      <c r="D33" s="89" t="s">
        <v>210</v>
      </c>
      <c r="E33" s="89" t="s">
        <v>91</v>
      </c>
      <c r="F33" s="89" t="s">
        <v>91</v>
      </c>
      <c r="G33" s="89" t="s">
        <v>91</v>
      </c>
      <c r="H33" s="89" t="s">
        <v>91</v>
      </c>
      <c r="I33" s="90" t="s">
        <v>86</v>
      </c>
      <c r="J33" s="91" t="s">
        <v>74</v>
      </c>
      <c r="K33" s="2"/>
      <c r="L33" s="2"/>
      <c r="M33" s="2"/>
      <c r="N33" s="2"/>
      <c r="O33" s="2"/>
      <c r="P33" s="2"/>
      <c r="Q33" s="2"/>
      <c r="R33" s="2"/>
    </row>
  </sheetData>
  <mergeCells count="10">
    <mergeCell ref="A1:J1"/>
    <mergeCell ref="A2:J2"/>
    <mergeCell ref="A3:A4"/>
    <mergeCell ref="C3:C4"/>
    <mergeCell ref="D3:D4"/>
    <mergeCell ref="E3:E4"/>
    <mergeCell ref="F3:H3"/>
    <mergeCell ref="I3:I4"/>
    <mergeCell ref="J3:J4"/>
    <mergeCell ref="B3:B4"/>
  </mergeCells>
  <pageMargins left="0.31496062992125984" right="0.31496062992125984" top="0.35433070866141736" bottom="0.35433070866141736" header="0.31496062992125984" footer="0.31496062992125984"/>
  <pageSetup paperSize="9" scale="65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бюджет </vt:lpstr>
      <vt:lpstr>прайс-лист</vt:lpstr>
      <vt:lpstr>матрица индикаторов</vt:lpstr>
      <vt:lpstr>'бюджет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toktogulova</dc:creator>
  <cp:lastModifiedBy>Gigabyte</cp:lastModifiedBy>
  <cp:lastPrinted>2014-09-29T10:19:25Z</cp:lastPrinted>
  <dcterms:created xsi:type="dcterms:W3CDTF">2014-02-26T08:55:13Z</dcterms:created>
  <dcterms:modified xsi:type="dcterms:W3CDTF">2014-12-01T11:42:32Z</dcterms:modified>
</cp:coreProperties>
</file>